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7 ПЗ20" sheetId="1" r:id="rId1"/>
    <sheet name="Кор №7 ПЗ 20 иск. закупки" sheetId="3" r:id="rId2"/>
  </sheets>
  <definedNames>
    <definedName name="_xlnm._FilterDatabase" localSheetId="1" hidden="1">'Кор №7 ПЗ 20 иск. закупки'!$A$16:$AW$16</definedName>
    <definedName name="_xlnm._FilterDatabase" localSheetId="0" hidden="1">'Кор №7 ПЗ20'!$A$15:$AW$60</definedName>
  </definedNames>
  <calcPr calcId="152511"/>
</workbook>
</file>

<file path=xl/calcChain.xml><?xml version="1.0" encoding="utf-8"?>
<calcChain xmlns="http://schemas.openxmlformats.org/spreadsheetml/2006/main">
  <c r="AB19" i="1" l="1"/>
  <c r="W19" i="1"/>
  <c r="AI19" i="1" s="1"/>
  <c r="Q19" i="1"/>
  <c r="R53" i="1" l="1"/>
  <c r="W60" i="1"/>
  <c r="AI60" i="1" s="1"/>
  <c r="Q60" i="1"/>
  <c r="W59" i="1"/>
  <c r="AI59" i="1" s="1"/>
  <c r="Q59" i="1"/>
  <c r="W58" i="1"/>
  <c r="AI58" i="1" s="1"/>
  <c r="Q58" i="1"/>
  <c r="W57" i="1"/>
  <c r="AI57" i="1" s="1"/>
  <c r="Q57" i="1"/>
  <c r="W56" i="1"/>
  <c r="AI56" i="1" s="1"/>
  <c r="Q56" i="1"/>
  <c r="W55" i="1"/>
  <c r="AI55" i="1" s="1"/>
  <c r="AJ55" i="1" s="1"/>
  <c r="AK55" i="1" s="1"/>
  <c r="Q55" i="1"/>
  <c r="W54" i="1"/>
  <c r="AI54" i="1" s="1"/>
  <c r="Q54" i="1"/>
  <c r="AB49" i="1"/>
  <c r="W49" i="1"/>
  <c r="AI49" i="1" s="1"/>
  <c r="AJ49" i="1" s="1"/>
  <c r="Q49" i="1"/>
  <c r="AB48" i="1"/>
  <c r="W48" i="1"/>
  <c r="AI48" i="1" s="1"/>
  <c r="Q48" i="1"/>
  <c r="AB47" i="1"/>
  <c r="W47" i="1"/>
  <c r="AI47" i="1" s="1"/>
  <c r="AJ47" i="1" s="1"/>
  <c r="Q47" i="1"/>
  <c r="AB46" i="1"/>
  <c r="W46" i="1"/>
  <c r="AI46" i="1" s="1"/>
  <c r="AJ46" i="1" s="1"/>
  <c r="Q46" i="1"/>
  <c r="AB45" i="1"/>
  <c r="W45" i="1"/>
  <c r="AI45" i="1" s="1"/>
  <c r="AJ45" i="1" s="1"/>
  <c r="Q45" i="1"/>
  <c r="W44" i="1"/>
  <c r="AI44" i="1" s="1"/>
  <c r="Q44" i="1"/>
  <c r="AB43" i="1"/>
  <c r="W43" i="1"/>
  <c r="AI43" i="1" s="1"/>
  <c r="Q43" i="1"/>
  <c r="W42" i="1"/>
  <c r="AI42" i="1" s="1"/>
  <c r="Q42" i="1"/>
  <c r="W41" i="1"/>
  <c r="AI41" i="1" s="1"/>
  <c r="Q41" i="1"/>
  <c r="W40" i="1"/>
  <c r="AI40" i="1" s="1"/>
  <c r="Q40" i="1"/>
  <c r="AB39" i="1"/>
  <c r="W39" i="1"/>
  <c r="AI39" i="1" s="1"/>
  <c r="AJ39" i="1" s="1"/>
  <c r="Q39" i="1"/>
  <c r="AB38" i="1"/>
  <c r="W38" i="1"/>
  <c r="AI38" i="1" s="1"/>
  <c r="AJ38" i="1" s="1"/>
  <c r="Q38" i="1"/>
  <c r="AB37" i="1"/>
  <c r="W37" i="1"/>
  <c r="AI37" i="1" s="1"/>
  <c r="Q37" i="1"/>
  <c r="AB36" i="1"/>
  <c r="W36" i="1"/>
  <c r="AI36" i="1" s="1"/>
  <c r="Q36" i="1"/>
  <c r="AB35" i="1"/>
  <c r="W35" i="1"/>
  <c r="AI35" i="1" s="1"/>
  <c r="Q35" i="1"/>
  <c r="AB34" i="1"/>
  <c r="W34" i="1"/>
  <c r="AI34" i="1" s="1"/>
  <c r="AJ34" i="1" s="1"/>
  <c r="Q34" i="1"/>
  <c r="AB33" i="1"/>
  <c r="W33" i="1"/>
  <c r="AI33" i="1" s="1"/>
  <c r="AJ33" i="1" s="1"/>
  <c r="Q33" i="1"/>
  <c r="AB32" i="1"/>
  <c r="W32" i="1"/>
  <c r="AI32" i="1" s="1"/>
  <c r="AJ32" i="1" s="1"/>
  <c r="Q32" i="1"/>
  <c r="AB31" i="1"/>
  <c r="W31" i="1"/>
  <c r="AI31" i="1" s="1"/>
  <c r="Q31" i="1"/>
  <c r="AB30" i="1"/>
  <c r="W30" i="1"/>
  <c r="AI30" i="1" s="1"/>
  <c r="Q30" i="1"/>
  <c r="AB29" i="1"/>
  <c r="W29" i="1"/>
  <c r="AI29" i="1" s="1"/>
  <c r="AJ29" i="1" s="1"/>
  <c r="Q29" i="1"/>
  <c r="AB28" i="1"/>
  <c r="W28" i="1"/>
  <c r="AI28" i="1" s="1"/>
  <c r="AJ28" i="1" s="1"/>
  <c r="Q28" i="1"/>
  <c r="AB27" i="1"/>
  <c r="W27" i="1"/>
  <c r="AI27" i="1" s="1"/>
  <c r="AJ27" i="1" s="1"/>
  <c r="Q27" i="1"/>
  <c r="AB26" i="1"/>
  <c r="W26" i="1"/>
  <c r="AI26" i="1" s="1"/>
  <c r="AJ26" i="1" s="1"/>
  <c r="Q26" i="1"/>
  <c r="AB25" i="1"/>
  <c r="W25" i="1"/>
  <c r="AI25" i="1" s="1"/>
  <c r="AJ25" i="1" s="1"/>
  <c r="Q25" i="1"/>
  <c r="AB24" i="1"/>
  <c r="W24" i="1"/>
  <c r="AI24" i="1" s="1"/>
  <c r="Q24" i="1"/>
  <c r="AB23" i="1"/>
  <c r="W23" i="1"/>
  <c r="AI23" i="1" s="1"/>
  <c r="Q23" i="1"/>
  <c r="AB22" i="1"/>
  <c r="W22" i="1"/>
  <c r="AI22" i="1" s="1"/>
  <c r="Q22" i="1"/>
  <c r="AB21" i="1"/>
  <c r="W21" i="1"/>
  <c r="AI21" i="1" s="1"/>
  <c r="Q21" i="1"/>
  <c r="AB20" i="1"/>
  <c r="W20" i="1"/>
  <c r="AI20" i="1" s="1"/>
  <c r="Q53" i="1" l="1"/>
  <c r="Q18" i="3"/>
  <c r="R18" i="3"/>
  <c r="Q50" i="1"/>
  <c r="R50" i="1"/>
  <c r="R16" i="1"/>
  <c r="Q16" i="1"/>
  <c r="R18" i="1" l="1"/>
  <c r="R61" i="1" s="1"/>
  <c r="Q20" i="1"/>
  <c r="Q18" i="1" s="1"/>
  <c r="Q61" i="1" s="1"/>
</calcChain>
</file>

<file path=xl/sharedStrings.xml><?xml version="1.0" encoding="utf-8"?>
<sst xmlns="http://schemas.openxmlformats.org/spreadsheetml/2006/main" count="920" uniqueCount="183">
  <si>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</si>
  <si>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</si>
  <si>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</si>
  <si>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</si>
  <si>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</si>
  <si>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</si>
  <si>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</si>
  <si>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</si>
  <si>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</si>
  <si>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</si>
  <si>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</si>
  <si>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</si>
  <si>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</si>
  <si>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</si>
  <si>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</si>
  <si>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</si>
  <si>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</si>
  <si>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</si>
  <si>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</si>
  <si>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</si>
  <si>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</si>
  <si>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</si>
  <si>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</si>
  <si>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</si>
  <si>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</si>
  <si>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</si>
  <si>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</si>
  <si>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</si>
  <si>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</si>
  <si>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</si>
  <si>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</si>
  <si>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</si>
  <si>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</si>
  <si>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</si>
  <si>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</si>
  <si>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</si>
  <si>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</si>
  <si>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</si>
  <si>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</si>
  <si>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</si>
  <si>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</si>
  <si>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</si>
  <si>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</si>
  <si>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</si>
  <si>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</si>
  <si>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</si>
  <si>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</si>
  <si>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</si>
  <si>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</si>
  <si>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</si>
  <si>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</si>
  <si>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</si>
  <si>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</si>
  <si>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</si>
  <si>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</si>
  <si>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</si>
  <si>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</si>
  <si>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</si>
  <si>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</si>
  <si>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</si>
  <si>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</si>
  <si>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</si>
  <si>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</si>
  <si>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</si>
  <si>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</si>
  <si>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</si>
  <si>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</si>
  <si>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</si>
  <si>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</si>
  <si>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</si>
  <si>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</si>
  <si>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</si>
  <si>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</si>
  <si>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</si>
  <si>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</si>
  <si>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</si>
  <si>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Итого</t>
  </si>
  <si>
    <t>Закупки исключенные из Плана закупки</t>
  </si>
  <si>
    <t>7.Прочие закупки</t>
  </si>
  <si>
    <t>ПТО</t>
  </si>
  <si>
    <t>Работы</t>
  </si>
  <si>
    <t>4. Закупки в области информационных технологий</t>
  </si>
  <si>
    <t>ОМТС</t>
  </si>
  <si>
    <t>МТРиО</t>
  </si>
  <si>
    <t>Запрос предложений в электронной форме</t>
  </si>
  <si>
    <t>электронная</t>
  </si>
  <si>
    <t>усл.ед</t>
  </si>
  <si>
    <t>2. Техническое перевооружение и реконструкция (иные инвестиционные проекты)</t>
  </si>
  <si>
    <t>Поставка запасных частей к  легковым автомобилям</t>
  </si>
  <si>
    <t>29.3</t>
  </si>
  <si>
    <t>Поставка смазочных материалов, масел фасованных, эксплуатационных жидкостей</t>
  </si>
  <si>
    <t>19.20</t>
  </si>
  <si>
    <t>19.20.29</t>
  </si>
  <si>
    <t>ООП</t>
  </si>
  <si>
    <t>Оказание услуг по оформлению карт водителей для цифровых тахографов</t>
  </si>
  <si>
    <t>18.12</t>
  </si>
  <si>
    <t>18.12.11</t>
  </si>
  <si>
    <t>Выполнение работ по ремонту коленчатых валов и блоков цилиндров автомобилей и механизмов</t>
  </si>
  <si>
    <t>45.20.2</t>
  </si>
  <si>
    <t>Поставка светлых нефтепродуктов</t>
  </si>
  <si>
    <t>Поставка запасных частей к автобусам, грузовой и специальной технике</t>
  </si>
  <si>
    <t>Поставка шин для автотракторной техники</t>
  </si>
  <si>
    <t>Поставка стартерных аккумуляторных батарей</t>
  </si>
  <si>
    <t>Поставка спецодежды, спецобуви, средств индивидуальной защиты</t>
  </si>
  <si>
    <t>Поставка лакокрасочной продукции</t>
  </si>
  <si>
    <t>Поставка металлопродукции и металлоизделий</t>
  </si>
  <si>
    <t>Поставка строительных материалов</t>
  </si>
  <si>
    <t xml:space="preserve">Поставка кабины для автомобиля КАМАЗ </t>
  </si>
  <si>
    <t>Выполнение работ по ремонту подъемных сооружений</t>
  </si>
  <si>
    <t>Выполнение комплекса работ по замене блоков СКЗИ цифровых тахографов</t>
  </si>
  <si>
    <t>Выполнение работ по ремонту и обслуживанию автомобилей иностранного и отечественного производства</t>
  </si>
  <si>
    <t>Конкурс в электронной форме</t>
  </si>
  <si>
    <t>19.20.21</t>
  </si>
  <si>
    <t>22.11</t>
  </si>
  <si>
    <t>27.20.21</t>
  </si>
  <si>
    <t>14.12</t>
  </si>
  <si>
    <t>20.30</t>
  </si>
  <si>
    <t>24.10.1</t>
  </si>
  <si>
    <t>46.13</t>
  </si>
  <si>
    <t>46.13.12</t>
  </si>
  <si>
    <t>80.20</t>
  </si>
  <si>
    <t>80.20.10</t>
  </si>
  <si>
    <t>Сводка затрат составленная в соответствии со сметными расчетами</t>
  </si>
  <si>
    <t>33.12</t>
  </si>
  <si>
    <t>33.12.15</t>
  </si>
  <si>
    <t>45.20.1</t>
  </si>
  <si>
    <t>Оказание услуг по проведению технического осмотра  транспортных средств в г. Новочебоксарск</t>
  </si>
  <si>
    <t>71.20.5</t>
  </si>
  <si>
    <t xml:space="preserve">Расчет на основе поставновления Правительства </t>
  </si>
  <si>
    <t>Оказание услуг по изготовлению дубликатов государственных регистрационных номерных знаков</t>
  </si>
  <si>
    <t>25.99.29</t>
  </si>
  <si>
    <t>25.99.29.190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</si>
  <si>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</si>
  <si>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45.20.22</t>
  </si>
  <si>
    <t>Поставка корма для служебных собак</t>
  </si>
  <si>
    <t>10.9</t>
  </si>
  <si>
    <t>Поставка материалов для проведения окрасочных работ автомобилей</t>
  </si>
  <si>
    <t>Поставка технических газов</t>
  </si>
  <si>
    <t>20.11</t>
  </si>
  <si>
    <t>Поставка абразивного, режущего, слесарного, мерительного и строительного инструмента</t>
  </si>
  <si>
    <t>25.73</t>
  </si>
  <si>
    <t>25.73.4</t>
  </si>
  <si>
    <t>Поставка электродов и сварочной проволоки</t>
  </si>
  <si>
    <t>25.93</t>
  </si>
  <si>
    <t>25.93.15.120</t>
  </si>
  <si>
    <t>Поставка аптечек (комплектующих для них), медицинских приборов</t>
  </si>
  <si>
    <t>46.18.11</t>
  </si>
  <si>
    <t>ГЭ</t>
  </si>
  <si>
    <t>Выполнение работ по техническому обслуживанию и ремонту теплосчетчиков</t>
  </si>
  <si>
    <t>43.22</t>
  </si>
  <si>
    <t>43.22.12</t>
  </si>
  <si>
    <t>26.51.1.</t>
  </si>
  <si>
    <t>26.51.11.</t>
  </si>
  <si>
    <t>Оказание услуг по обслуживанию спутниковой навигации ГЛОНАСС  (абонентская плата)</t>
  </si>
  <si>
    <t>Поставка канцелярских товаров</t>
  </si>
  <si>
    <t>46.49</t>
  </si>
  <si>
    <t>46.49.2</t>
  </si>
  <si>
    <t>Выполнение работ по дератизации и дезинсекции</t>
  </si>
  <si>
    <t>81.29.1</t>
  </si>
  <si>
    <t>81.29.11</t>
  </si>
  <si>
    <t>Оказание услуг по дератизации и дезинсекции</t>
  </si>
  <si>
    <t>Оказание услуг по сбору, транспортировке, утилизации и обезврерживанию промышленных отходов I-IV классов опасности</t>
  </si>
  <si>
    <t>38.22</t>
  </si>
  <si>
    <t>ГО</t>
  </si>
  <si>
    <t>Выполнение работ по проверке, перезарядке и в ремонту огнетушителей</t>
  </si>
  <si>
    <t>28.29.22</t>
  </si>
  <si>
    <t>Оказание услуг по проверке, перезарядке и выполнение работ по ремонту огнетушителей</t>
  </si>
  <si>
    <t>КО</t>
  </si>
  <si>
    <t>Оказание услуг по оценке рыночной стоимости транспортных средств, рыночной стоимости аренды имущества</t>
  </si>
  <si>
    <t>74.90.2</t>
  </si>
  <si>
    <t>74.90.12.122</t>
  </si>
  <si>
    <t>Оказание услуг по обращению с твердыми коммунаоьными отходами</t>
  </si>
  <si>
    <t>38.21</t>
  </si>
  <si>
    <t> 38.2</t>
  </si>
  <si>
    <t xml:space="preserve">Расчет в соответствии с постановлением </t>
  </si>
  <si>
    <t>Выполнение работ по обслуживанию охранно пожарной сигнализации и системы видеонаблюдения объектов Общества</t>
  </si>
  <si>
    <t>Выполнение работ по проведению  технического осмотра  транспортных средств в г. Канаш</t>
  </si>
  <si>
    <t>Выполнение работ по проведению  технического осмотра транспортных средств в г. Алатырь</t>
  </si>
  <si>
    <t>Выполнение работ по проведению технического осмотра транспортных средств в г. Чебоксары</t>
  </si>
  <si>
    <t>Оказание услуг по обслуживанию системы мониторинга транспорта "АвтоГРАФ" (абонентская плата)</t>
  </si>
  <si>
    <t>Корректировка №7 План закупки АО «ЧАК» на 2020 год</t>
  </si>
  <si>
    <t>Принята к исполнению на основании приказа исполняющего обязанности генерального дитректора АО «ЧАК» 13.11.2020 г. (Приказ от 13.11.2020 года  №407)</t>
  </si>
  <si>
    <t>Утверждена Советом директоров АО "ЧАК" 13.11.2020 (протокол от 13.11.2020 №4)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</si>
</sst>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dd\.mm\.yyyy"/>
    <numFmt numFmtId="170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1"/>
      <color rgb="FF0000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21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167" fontId="10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" fontId="7" fillId="0" borderId="10" xfId="1" applyNumberFormat="1" applyFont="1" applyFill="1" applyBorder="1" applyAlignment="1" applyProtection="1">
      <alignment horizontal="left" vertical="center" wrapText="1"/>
      <protection locked="0"/>
    </xf>
    <xf numFmtId="167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>
      <alignment horizontal="left" vertical="center" wrapText="1"/>
    </xf>
    <xf numFmtId="167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14" fontId="7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167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70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14" fontId="22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16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167" fontId="22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7" fontId="21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69"/>
  <sheetViews>
    <sheetView tabSelected="1" topLeftCell="AH1" workbookViewId="0">
      <pane ySplit="15" topLeftCell="A16" activePane="bottomLeft" state="frozen"/>
      <selection pane="bottomLeft" activeCell="G1" sqref="G1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9.42578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77.7109375" style="41" customWidth="1" collapsed="1"/>
    <col min="50" max="16384" width="9.140625" style="9"/>
  </cols>
  <sheetData>
    <row r="2" spans="1:49" s="27" customFormat="1" ht="18" customHeight="1" x14ac:dyDescent="0.35">
      <c r="A2" s="51" t="s">
        <v>180</v>
      </c>
      <c r="B2" s="44"/>
      <c r="C2" s="23"/>
      <c r="D2" s="35"/>
      <c r="E2" s="23"/>
      <c r="F2" s="23"/>
      <c r="G2" s="24"/>
      <c r="H2" s="170" t="s">
        <v>182</v>
      </c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ht="11.25" hidden="1" customHeight="1" x14ac:dyDescent="0.25">
      <c r="A3" s="196" t="s">
        <v>0</v>
      </c>
      <c r="B3" s="196"/>
      <c r="C3" s="196"/>
      <c r="D3" s="196" t="s">
        <v>57</v>
      </c>
      <c r="E3" s="196"/>
      <c r="F3" s="196"/>
      <c r="G3" s="196"/>
      <c r="H3" s="19"/>
      <c r="I3" s="19"/>
      <c r="J3" s="1"/>
      <c r="K3" s="1"/>
      <c r="L3" s="1"/>
      <c r="M3" s="19"/>
      <c r="N3" s="2"/>
      <c r="O3" s="2"/>
      <c r="P3" s="2"/>
      <c r="Q3" s="47"/>
      <c r="R3" s="47"/>
      <c r="S3" s="3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9"/>
    </row>
    <row r="4" spans="1:49" ht="11.25" hidden="1" customHeight="1" x14ac:dyDescent="0.25">
      <c r="A4" s="196" t="s">
        <v>1</v>
      </c>
      <c r="B4" s="196"/>
      <c r="C4" s="196"/>
      <c r="D4" s="196" t="s">
        <v>2</v>
      </c>
      <c r="E4" s="196"/>
      <c r="F4" s="196"/>
      <c r="G4" s="196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96" t="s">
        <v>3</v>
      </c>
      <c r="B5" s="196"/>
      <c r="C5" s="196"/>
      <c r="D5" s="196" t="s">
        <v>4</v>
      </c>
      <c r="E5" s="196"/>
      <c r="F5" s="196"/>
      <c r="G5" s="196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96" t="s">
        <v>5</v>
      </c>
      <c r="B6" s="196"/>
      <c r="C6" s="196"/>
      <c r="D6" s="196" t="s">
        <v>58</v>
      </c>
      <c r="E6" s="196"/>
      <c r="F6" s="196"/>
      <c r="G6" s="196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96" t="s">
        <v>6</v>
      </c>
      <c r="B7" s="196"/>
      <c r="C7" s="196"/>
      <c r="D7" s="202">
        <v>2124021783</v>
      </c>
      <c r="E7" s="202"/>
      <c r="F7" s="202"/>
      <c r="G7" s="202"/>
      <c r="H7" s="22"/>
      <c r="I7" s="22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96" t="s">
        <v>7</v>
      </c>
      <c r="B8" s="196"/>
      <c r="C8" s="196"/>
      <c r="D8" s="196">
        <v>212401001</v>
      </c>
      <c r="E8" s="196"/>
      <c r="F8" s="196"/>
      <c r="G8" s="196"/>
      <c r="H8" s="19"/>
      <c r="I8" s="19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96" t="s">
        <v>8</v>
      </c>
      <c r="B9" s="196"/>
      <c r="C9" s="196"/>
      <c r="D9" s="197">
        <v>97410000000</v>
      </c>
      <c r="E9" s="197"/>
      <c r="F9" s="197"/>
      <c r="G9" s="197"/>
      <c r="H9" s="20"/>
      <c r="I9" s="20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7.25" customHeight="1" x14ac:dyDescent="0.35">
      <c r="B10" s="45"/>
      <c r="C10" s="3"/>
      <c r="D10" s="36"/>
      <c r="E10" s="3"/>
      <c r="F10" s="3"/>
      <c r="G10" s="7"/>
      <c r="H10" s="171" t="s">
        <v>181</v>
      </c>
      <c r="I10" s="7"/>
      <c r="J10" s="4"/>
      <c r="K10" s="4"/>
      <c r="L10" s="4"/>
      <c r="M10" s="3"/>
      <c r="N10" s="5"/>
      <c r="O10" s="5"/>
      <c r="P10" s="5"/>
      <c r="Q10" s="48"/>
      <c r="R10" s="48"/>
      <c r="S10" s="3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0"/>
    </row>
    <row r="11" spans="1:49" ht="8.25" customHeight="1" x14ac:dyDescent="0.35">
      <c r="A11" s="3"/>
      <c r="B11" s="45"/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25.5" customHeight="1" x14ac:dyDescent="0.25">
      <c r="A12" s="174" t="s">
        <v>9</v>
      </c>
      <c r="B12" s="175" t="s">
        <v>10</v>
      </c>
      <c r="C12" s="199" t="s">
        <v>11</v>
      </c>
      <c r="D12" s="200"/>
      <c r="E12" s="175" t="s">
        <v>14</v>
      </c>
      <c r="F12" s="175" t="s">
        <v>12</v>
      </c>
      <c r="G12" s="174" t="s">
        <v>13</v>
      </c>
      <c r="H12" s="175" t="s">
        <v>44</v>
      </c>
      <c r="I12" s="175" t="s">
        <v>45</v>
      </c>
      <c r="J12" s="175" t="s">
        <v>47</v>
      </c>
      <c r="K12" s="175" t="s">
        <v>61</v>
      </c>
      <c r="L12" s="175" t="s">
        <v>62</v>
      </c>
      <c r="M12" s="174" t="s">
        <v>15</v>
      </c>
      <c r="N12" s="174" t="s">
        <v>16</v>
      </c>
      <c r="O12" s="175" t="s">
        <v>63</v>
      </c>
      <c r="P12" s="175" t="s">
        <v>63</v>
      </c>
      <c r="Q12" s="207" t="s">
        <v>48</v>
      </c>
      <c r="R12" s="204" t="s">
        <v>49</v>
      </c>
      <c r="S12" s="174" t="s">
        <v>17</v>
      </c>
      <c r="T12" s="199" t="s">
        <v>18</v>
      </c>
      <c r="U12" s="200"/>
      <c r="V12" s="200"/>
      <c r="W12" s="203"/>
      <c r="X12" s="199" t="s">
        <v>19</v>
      </c>
      <c r="Y12" s="200"/>
      <c r="Z12" s="200"/>
      <c r="AA12" s="203"/>
      <c r="AB12" s="174" t="s">
        <v>20</v>
      </c>
      <c r="AC12" s="174"/>
      <c r="AD12" s="176"/>
      <c r="AE12" s="174"/>
      <c r="AF12" s="174"/>
      <c r="AG12" s="174"/>
      <c r="AH12" s="174"/>
      <c r="AI12" s="174"/>
      <c r="AJ12" s="174"/>
      <c r="AK12" s="174"/>
      <c r="AL12" s="174" t="s">
        <v>21</v>
      </c>
      <c r="AM12" s="174" t="s">
        <v>22</v>
      </c>
      <c r="AN12" s="179" t="s">
        <v>64</v>
      </c>
      <c r="AO12" s="180"/>
      <c r="AP12" s="180"/>
      <c r="AQ12" s="180"/>
      <c r="AR12" s="180"/>
      <c r="AS12" s="180"/>
      <c r="AT12" s="180"/>
      <c r="AU12" s="180"/>
      <c r="AV12" s="181"/>
      <c r="AW12" s="175" t="s">
        <v>23</v>
      </c>
    </row>
    <row r="13" spans="1:49" ht="21.75" customHeight="1" x14ac:dyDescent="0.25">
      <c r="A13" s="174"/>
      <c r="B13" s="198"/>
      <c r="C13" s="174" t="s">
        <v>24</v>
      </c>
      <c r="D13" s="174" t="s">
        <v>25</v>
      </c>
      <c r="E13" s="198"/>
      <c r="F13" s="198"/>
      <c r="G13" s="174"/>
      <c r="H13" s="198"/>
      <c r="I13" s="198"/>
      <c r="J13" s="198"/>
      <c r="K13" s="198"/>
      <c r="L13" s="198"/>
      <c r="M13" s="174"/>
      <c r="N13" s="174"/>
      <c r="O13" s="198"/>
      <c r="P13" s="198"/>
      <c r="Q13" s="208"/>
      <c r="R13" s="205"/>
      <c r="S13" s="174"/>
      <c r="T13" s="174" t="s">
        <v>26</v>
      </c>
      <c r="U13" s="174" t="s">
        <v>27</v>
      </c>
      <c r="V13" s="177" t="s">
        <v>50</v>
      </c>
      <c r="W13" s="177" t="s">
        <v>51</v>
      </c>
      <c r="X13" s="174" t="s">
        <v>52</v>
      </c>
      <c r="Y13" s="174" t="s">
        <v>28</v>
      </c>
      <c r="Z13" s="175" t="s">
        <v>6</v>
      </c>
      <c r="AA13" s="190" t="s">
        <v>7</v>
      </c>
      <c r="AB13" s="174" t="s">
        <v>29</v>
      </c>
      <c r="AC13" s="174" t="s">
        <v>30</v>
      </c>
      <c r="AD13" s="176" t="s">
        <v>31</v>
      </c>
      <c r="AE13" s="174"/>
      <c r="AF13" s="174" t="s">
        <v>32</v>
      </c>
      <c r="AG13" s="174" t="s">
        <v>33</v>
      </c>
      <c r="AH13" s="174"/>
      <c r="AI13" s="192" t="s">
        <v>53</v>
      </c>
      <c r="AJ13" s="174" t="s">
        <v>55</v>
      </c>
      <c r="AK13" s="194" t="s">
        <v>54</v>
      </c>
      <c r="AL13" s="174"/>
      <c r="AM13" s="174"/>
      <c r="AN13" s="182" t="s">
        <v>65</v>
      </c>
      <c r="AO13" s="182" t="s">
        <v>66</v>
      </c>
      <c r="AP13" s="182" t="s">
        <v>67</v>
      </c>
      <c r="AQ13" s="184" t="s">
        <v>68</v>
      </c>
      <c r="AR13" s="184" t="s">
        <v>69</v>
      </c>
      <c r="AS13" s="186" t="s">
        <v>70</v>
      </c>
      <c r="AT13" s="188" t="s">
        <v>71</v>
      </c>
      <c r="AU13" s="189"/>
      <c r="AV13" s="182" t="s">
        <v>72</v>
      </c>
      <c r="AW13" s="198"/>
    </row>
    <row r="14" spans="1:49" ht="106.5" customHeight="1" x14ac:dyDescent="0.25">
      <c r="A14" s="175"/>
      <c r="B14" s="198"/>
      <c r="C14" s="175"/>
      <c r="D14" s="175"/>
      <c r="E14" s="201"/>
      <c r="F14" s="201"/>
      <c r="G14" s="175"/>
      <c r="H14" s="201"/>
      <c r="I14" s="201"/>
      <c r="J14" s="201"/>
      <c r="K14" s="201"/>
      <c r="L14" s="201"/>
      <c r="M14" s="175"/>
      <c r="N14" s="175"/>
      <c r="O14" s="201"/>
      <c r="P14" s="201"/>
      <c r="Q14" s="209"/>
      <c r="R14" s="206"/>
      <c r="S14" s="175"/>
      <c r="T14" s="175"/>
      <c r="U14" s="175"/>
      <c r="V14" s="178"/>
      <c r="W14" s="178"/>
      <c r="X14" s="175"/>
      <c r="Y14" s="175"/>
      <c r="Z14" s="201"/>
      <c r="AA14" s="191"/>
      <c r="AB14" s="175"/>
      <c r="AC14" s="175"/>
      <c r="AD14" s="21" t="s">
        <v>34</v>
      </c>
      <c r="AE14" s="18" t="s">
        <v>35</v>
      </c>
      <c r="AF14" s="175"/>
      <c r="AG14" s="18" t="s">
        <v>36</v>
      </c>
      <c r="AH14" s="18" t="s">
        <v>35</v>
      </c>
      <c r="AI14" s="193"/>
      <c r="AJ14" s="175"/>
      <c r="AK14" s="195"/>
      <c r="AL14" s="175"/>
      <c r="AM14" s="175"/>
      <c r="AN14" s="183"/>
      <c r="AO14" s="183"/>
      <c r="AP14" s="183"/>
      <c r="AQ14" s="185"/>
      <c r="AR14" s="185"/>
      <c r="AS14" s="187"/>
      <c r="AT14" s="50" t="s">
        <v>73</v>
      </c>
      <c r="AU14" s="50" t="s">
        <v>74</v>
      </c>
      <c r="AV14" s="183"/>
      <c r="AW14" s="201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92" t="s">
        <v>87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52">
        <f>SUM(Q17)</f>
        <v>0</v>
      </c>
      <c r="R16" s="52">
        <f>SUM(R17)</f>
        <v>0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1"/>
    </row>
    <row r="17" spans="1:49" s="11" customFormat="1" x14ac:dyDescent="0.25">
      <c r="A17" s="60"/>
      <c r="B17" s="66"/>
      <c r="C17" s="60"/>
      <c r="D17" s="66"/>
      <c r="E17" s="60"/>
      <c r="F17" s="66"/>
      <c r="G17" s="60"/>
      <c r="H17" s="87"/>
      <c r="I17" s="87"/>
      <c r="J17" s="65"/>
      <c r="K17" s="62"/>
      <c r="L17" s="65"/>
      <c r="M17" s="60"/>
      <c r="N17" s="60"/>
      <c r="O17" s="60"/>
      <c r="P17" s="60"/>
      <c r="Q17" s="72"/>
      <c r="R17" s="93"/>
      <c r="S17" s="67"/>
      <c r="T17" s="60"/>
      <c r="U17" s="65"/>
      <c r="V17" s="64"/>
      <c r="W17" s="64"/>
      <c r="X17" s="53"/>
      <c r="Y17" s="53"/>
      <c r="Z17" s="53"/>
      <c r="AA17" s="53"/>
      <c r="AB17" s="60"/>
      <c r="AC17" s="53"/>
      <c r="AD17" s="62"/>
      <c r="AE17" s="62"/>
      <c r="AF17" s="60"/>
      <c r="AG17" s="62"/>
      <c r="AH17" s="60"/>
      <c r="AI17" s="63"/>
      <c r="AJ17" s="64"/>
      <c r="AK17" s="64"/>
      <c r="AL17" s="65"/>
      <c r="AM17" s="62"/>
      <c r="AN17" s="90"/>
      <c r="AO17" s="90"/>
      <c r="AP17" s="90"/>
      <c r="AQ17" s="90"/>
      <c r="AR17" s="90"/>
      <c r="AS17" s="90"/>
      <c r="AT17" s="90"/>
      <c r="AU17" s="90"/>
      <c r="AV17" s="90"/>
      <c r="AW17" s="60"/>
    </row>
    <row r="18" spans="1:49" s="12" customFormat="1" ht="17.25" customHeight="1" x14ac:dyDescent="0.25">
      <c r="A18" s="14" t="s">
        <v>41</v>
      </c>
      <c r="B18" s="37"/>
      <c r="C18" s="15"/>
      <c r="D18" s="37"/>
      <c r="E18" s="15"/>
      <c r="F18" s="15"/>
      <c r="G18" s="16"/>
      <c r="H18" s="17"/>
      <c r="I18" s="17"/>
      <c r="J18" s="15"/>
      <c r="K18" s="15"/>
      <c r="L18" s="15"/>
      <c r="M18" s="15"/>
      <c r="N18" s="15"/>
      <c r="O18" s="15"/>
      <c r="P18" s="15"/>
      <c r="Q18" s="52">
        <f>SUM(Q20:Q49)</f>
        <v>47667.34412999999</v>
      </c>
      <c r="R18" s="52">
        <f>SUM(R20:R49)</f>
        <v>57200.812969999999</v>
      </c>
      <c r="S18" s="29"/>
      <c r="T18" s="15"/>
      <c r="U18" s="15"/>
      <c r="V18" s="15"/>
      <c r="W18" s="15"/>
      <c r="X18" s="15"/>
      <c r="Y18" s="15"/>
      <c r="Z18" s="15"/>
      <c r="AA18" s="15"/>
      <c r="AB18" s="1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8"/>
    </row>
    <row r="19" spans="1:49" s="12" customFormat="1" ht="60" customHeight="1" x14ac:dyDescent="0.25">
      <c r="A19" s="59">
        <v>3</v>
      </c>
      <c r="B19" s="65">
        <v>2023</v>
      </c>
      <c r="C19" s="65" t="s">
        <v>46</v>
      </c>
      <c r="D19" s="58" t="s">
        <v>82</v>
      </c>
      <c r="E19" s="58" t="s">
        <v>83</v>
      </c>
      <c r="F19" s="58">
        <v>51</v>
      </c>
      <c r="G19" s="53" t="s">
        <v>106</v>
      </c>
      <c r="H19" s="74" t="s">
        <v>118</v>
      </c>
      <c r="I19" s="74" t="s">
        <v>119</v>
      </c>
      <c r="J19" s="58" t="s">
        <v>56</v>
      </c>
      <c r="K19" s="58"/>
      <c r="L19" s="58"/>
      <c r="M19" s="62" t="s">
        <v>43</v>
      </c>
      <c r="N19" s="53" t="s">
        <v>59</v>
      </c>
      <c r="O19" s="60"/>
      <c r="P19" s="60"/>
      <c r="Q19" s="72">
        <f t="shared" ref="Q19" si="0">ROUND(R19/1.2,5)</f>
        <v>74.985619999999997</v>
      </c>
      <c r="R19" s="73">
        <v>89.982740000000007</v>
      </c>
      <c r="S19" s="67" t="s">
        <v>75</v>
      </c>
      <c r="T19" s="60" t="s">
        <v>46</v>
      </c>
      <c r="U19" s="65" t="s">
        <v>60</v>
      </c>
      <c r="V19" s="169">
        <v>44137</v>
      </c>
      <c r="W19" s="169">
        <f>V19+10</f>
        <v>44147</v>
      </c>
      <c r="X19" s="53" t="s">
        <v>40</v>
      </c>
      <c r="Y19" s="53" t="s">
        <v>40</v>
      </c>
      <c r="Z19" s="53" t="s">
        <v>40</v>
      </c>
      <c r="AA19" s="53" t="s">
        <v>40</v>
      </c>
      <c r="AB19" s="60" t="str">
        <f t="shared" ref="AB19" si="1">G19</f>
        <v>Поставка строительных материалов</v>
      </c>
      <c r="AC19" s="53" t="s">
        <v>37</v>
      </c>
      <c r="AD19" s="59">
        <v>876</v>
      </c>
      <c r="AE19" s="59" t="s">
        <v>86</v>
      </c>
      <c r="AF19" s="59">
        <v>1</v>
      </c>
      <c r="AG19" s="62">
        <v>97000000000</v>
      </c>
      <c r="AH19" s="60" t="s">
        <v>39</v>
      </c>
      <c r="AI19" s="64">
        <f>W19+20</f>
        <v>44167</v>
      </c>
      <c r="AJ19" s="64">
        <v>43831</v>
      </c>
      <c r="AK19" s="64">
        <v>44196</v>
      </c>
      <c r="AL19" s="65">
        <v>2020</v>
      </c>
      <c r="AM19" s="60" t="s">
        <v>40</v>
      </c>
      <c r="AN19" s="168"/>
      <c r="AO19" s="168"/>
      <c r="AP19" s="168"/>
      <c r="AQ19" s="168"/>
      <c r="AR19" s="168"/>
      <c r="AS19" s="168"/>
      <c r="AT19" s="168"/>
      <c r="AU19" s="168"/>
      <c r="AV19" s="168"/>
      <c r="AW19" s="13"/>
    </row>
    <row r="20" spans="1:49" s="12" customFormat="1" ht="41.25" customHeight="1" x14ac:dyDescent="0.25">
      <c r="A20" s="126">
        <v>3</v>
      </c>
      <c r="B20" s="127">
        <v>2113</v>
      </c>
      <c r="C20" s="127" t="s">
        <v>46</v>
      </c>
      <c r="D20" s="128" t="s">
        <v>82</v>
      </c>
      <c r="E20" s="128" t="s">
        <v>83</v>
      </c>
      <c r="F20" s="128">
        <v>1</v>
      </c>
      <c r="G20" s="129" t="s">
        <v>99</v>
      </c>
      <c r="H20" s="136" t="s">
        <v>91</v>
      </c>
      <c r="I20" s="136" t="s">
        <v>112</v>
      </c>
      <c r="J20" s="128" t="s">
        <v>56</v>
      </c>
      <c r="K20" s="128"/>
      <c r="L20" s="128"/>
      <c r="M20" s="135" t="s">
        <v>43</v>
      </c>
      <c r="N20" s="129" t="s">
        <v>59</v>
      </c>
      <c r="O20" s="126"/>
      <c r="P20" s="126"/>
      <c r="Q20" s="130">
        <f t="shared" ref="Q20:Q33" si="2">ROUND(R20/1.2,5)</f>
        <v>34309.972670000003</v>
      </c>
      <c r="R20" s="131">
        <v>41171.967199999999</v>
      </c>
      <c r="S20" s="132" t="s">
        <v>111</v>
      </c>
      <c r="T20" s="126" t="s">
        <v>46</v>
      </c>
      <c r="U20" s="127" t="s">
        <v>85</v>
      </c>
      <c r="V20" s="133">
        <v>44137</v>
      </c>
      <c r="W20" s="133">
        <f>V20+30</f>
        <v>44167</v>
      </c>
      <c r="X20" s="129" t="s">
        <v>40</v>
      </c>
      <c r="Y20" s="129" t="s">
        <v>40</v>
      </c>
      <c r="Z20" s="129" t="s">
        <v>40</v>
      </c>
      <c r="AA20" s="129" t="s">
        <v>40</v>
      </c>
      <c r="AB20" s="126" t="str">
        <f t="shared" ref="AB20:AB33" si="3">G20</f>
        <v>Поставка светлых нефтепродуктов</v>
      </c>
      <c r="AC20" s="129" t="s">
        <v>37</v>
      </c>
      <c r="AD20" s="134">
        <v>876</v>
      </c>
      <c r="AE20" s="134" t="s">
        <v>86</v>
      </c>
      <c r="AF20" s="134">
        <v>1</v>
      </c>
      <c r="AG20" s="135">
        <v>97000000000</v>
      </c>
      <c r="AH20" s="126" t="s">
        <v>39</v>
      </c>
      <c r="AI20" s="133">
        <f>W20+20</f>
        <v>44187</v>
      </c>
      <c r="AJ20" s="133">
        <v>44197</v>
      </c>
      <c r="AK20" s="133">
        <v>44561</v>
      </c>
      <c r="AL20" s="127">
        <v>2021</v>
      </c>
      <c r="AM20" s="126" t="s">
        <v>40</v>
      </c>
      <c r="AN20" s="68"/>
      <c r="AO20" s="13"/>
      <c r="AP20" s="13"/>
      <c r="AQ20" s="13"/>
      <c r="AR20" s="13"/>
      <c r="AS20" s="13"/>
      <c r="AT20" s="13"/>
      <c r="AU20" s="13"/>
      <c r="AV20" s="13"/>
      <c r="AW20" s="60"/>
    </row>
    <row r="21" spans="1:49" s="12" customFormat="1" ht="41.25" customHeight="1" x14ac:dyDescent="0.25">
      <c r="A21" s="126">
        <v>3</v>
      </c>
      <c r="B21" s="127">
        <v>2113</v>
      </c>
      <c r="C21" s="127" t="s">
        <v>46</v>
      </c>
      <c r="D21" s="128" t="s">
        <v>82</v>
      </c>
      <c r="E21" s="128" t="s">
        <v>83</v>
      </c>
      <c r="F21" s="128">
        <v>2</v>
      </c>
      <c r="G21" s="129" t="s">
        <v>88</v>
      </c>
      <c r="H21" s="136" t="s">
        <v>89</v>
      </c>
      <c r="I21" s="136" t="s">
        <v>89</v>
      </c>
      <c r="J21" s="128" t="s">
        <v>56</v>
      </c>
      <c r="K21" s="128"/>
      <c r="L21" s="128"/>
      <c r="M21" s="135" t="s">
        <v>43</v>
      </c>
      <c r="N21" s="129" t="s">
        <v>59</v>
      </c>
      <c r="O21" s="126"/>
      <c r="P21" s="137"/>
      <c r="Q21" s="130">
        <f t="shared" si="2"/>
        <v>1872.6916000000001</v>
      </c>
      <c r="R21" s="131">
        <v>2247.2299200000002</v>
      </c>
      <c r="S21" s="132" t="s">
        <v>84</v>
      </c>
      <c r="T21" s="126" t="s">
        <v>46</v>
      </c>
      <c r="U21" s="127" t="s">
        <v>85</v>
      </c>
      <c r="V21" s="133">
        <v>44137</v>
      </c>
      <c r="W21" s="133">
        <f t="shared" ref="W21:W29" si="4">V21+30</f>
        <v>44167</v>
      </c>
      <c r="X21" s="129" t="s">
        <v>40</v>
      </c>
      <c r="Y21" s="129" t="s">
        <v>40</v>
      </c>
      <c r="Z21" s="129" t="s">
        <v>40</v>
      </c>
      <c r="AA21" s="129" t="s">
        <v>40</v>
      </c>
      <c r="AB21" s="126" t="str">
        <f t="shared" si="3"/>
        <v>Поставка запасных частей к  легковым автомобилям</v>
      </c>
      <c r="AC21" s="129" t="s">
        <v>37</v>
      </c>
      <c r="AD21" s="134">
        <v>876</v>
      </c>
      <c r="AE21" s="134" t="s">
        <v>86</v>
      </c>
      <c r="AF21" s="134">
        <v>1</v>
      </c>
      <c r="AG21" s="135">
        <v>97000000000</v>
      </c>
      <c r="AH21" s="126" t="s">
        <v>39</v>
      </c>
      <c r="AI21" s="133">
        <f t="shared" ref="AI21:AI33" si="5">W21+20</f>
        <v>44187</v>
      </c>
      <c r="AJ21" s="133">
        <v>44197</v>
      </c>
      <c r="AK21" s="133">
        <v>44561</v>
      </c>
      <c r="AL21" s="127">
        <v>2021</v>
      </c>
      <c r="AM21" s="126" t="s">
        <v>40</v>
      </c>
      <c r="AN21" s="60"/>
      <c r="AO21" s="13"/>
      <c r="AP21" s="13"/>
      <c r="AQ21" s="13"/>
      <c r="AR21" s="13"/>
      <c r="AS21" s="13"/>
      <c r="AT21" s="13"/>
      <c r="AU21" s="13"/>
      <c r="AV21" s="13"/>
      <c r="AW21" s="172"/>
    </row>
    <row r="22" spans="1:49" s="12" customFormat="1" ht="41.25" customHeight="1" x14ac:dyDescent="0.25">
      <c r="A22" s="126">
        <v>3</v>
      </c>
      <c r="B22" s="127">
        <v>2113</v>
      </c>
      <c r="C22" s="127" t="s">
        <v>46</v>
      </c>
      <c r="D22" s="128" t="s">
        <v>82</v>
      </c>
      <c r="E22" s="128" t="s">
        <v>83</v>
      </c>
      <c r="F22" s="128">
        <v>3</v>
      </c>
      <c r="G22" s="129" t="s">
        <v>100</v>
      </c>
      <c r="H22" s="136" t="s">
        <v>89</v>
      </c>
      <c r="I22" s="136" t="s">
        <v>89</v>
      </c>
      <c r="J22" s="128" t="s">
        <v>56</v>
      </c>
      <c r="K22" s="128"/>
      <c r="L22" s="128"/>
      <c r="M22" s="135" t="s">
        <v>43</v>
      </c>
      <c r="N22" s="129" t="s">
        <v>59</v>
      </c>
      <c r="O22" s="126"/>
      <c r="P22" s="126"/>
      <c r="Q22" s="130">
        <f t="shared" si="2"/>
        <v>1872.69228</v>
      </c>
      <c r="R22" s="131">
        <v>2247.23074</v>
      </c>
      <c r="S22" s="132" t="s">
        <v>84</v>
      </c>
      <c r="T22" s="126" t="s">
        <v>46</v>
      </c>
      <c r="U22" s="127" t="s">
        <v>85</v>
      </c>
      <c r="V22" s="133">
        <v>44137</v>
      </c>
      <c r="W22" s="133">
        <f t="shared" si="4"/>
        <v>44167</v>
      </c>
      <c r="X22" s="129" t="s">
        <v>40</v>
      </c>
      <c r="Y22" s="129" t="s">
        <v>40</v>
      </c>
      <c r="Z22" s="129" t="s">
        <v>40</v>
      </c>
      <c r="AA22" s="129" t="s">
        <v>40</v>
      </c>
      <c r="AB22" s="126" t="str">
        <f t="shared" si="3"/>
        <v>Поставка запасных частей к автобусам, грузовой и специальной технике</v>
      </c>
      <c r="AC22" s="129" t="s">
        <v>37</v>
      </c>
      <c r="AD22" s="134">
        <v>876</v>
      </c>
      <c r="AE22" s="134" t="s">
        <v>86</v>
      </c>
      <c r="AF22" s="134">
        <v>1</v>
      </c>
      <c r="AG22" s="135">
        <v>97000000000</v>
      </c>
      <c r="AH22" s="126" t="s">
        <v>39</v>
      </c>
      <c r="AI22" s="133">
        <f t="shared" si="5"/>
        <v>44187</v>
      </c>
      <c r="AJ22" s="133">
        <v>44197</v>
      </c>
      <c r="AK22" s="133">
        <v>44561</v>
      </c>
      <c r="AL22" s="127">
        <v>2021</v>
      </c>
      <c r="AM22" s="126" t="s">
        <v>40</v>
      </c>
      <c r="AN22" s="60"/>
      <c r="AO22" s="13"/>
      <c r="AP22" s="13"/>
      <c r="AQ22" s="13"/>
      <c r="AR22" s="13"/>
      <c r="AS22" s="13"/>
      <c r="AT22" s="13"/>
      <c r="AU22" s="13"/>
      <c r="AV22" s="13"/>
      <c r="AW22" s="125"/>
    </row>
    <row r="23" spans="1:49" s="12" customFormat="1" ht="41.25" customHeight="1" x14ac:dyDescent="0.25">
      <c r="A23" s="126">
        <v>3</v>
      </c>
      <c r="B23" s="127">
        <v>2113</v>
      </c>
      <c r="C23" s="127" t="s">
        <v>46</v>
      </c>
      <c r="D23" s="128" t="s">
        <v>82</v>
      </c>
      <c r="E23" s="128" t="s">
        <v>83</v>
      </c>
      <c r="F23" s="128">
        <v>4</v>
      </c>
      <c r="G23" s="129" t="s">
        <v>90</v>
      </c>
      <c r="H23" s="136" t="s">
        <v>91</v>
      </c>
      <c r="I23" s="136" t="s">
        <v>92</v>
      </c>
      <c r="J23" s="128" t="s">
        <v>56</v>
      </c>
      <c r="K23" s="128"/>
      <c r="L23" s="128"/>
      <c r="M23" s="135" t="s">
        <v>43</v>
      </c>
      <c r="N23" s="129" t="s">
        <v>59</v>
      </c>
      <c r="O23" s="126"/>
      <c r="P23" s="126"/>
      <c r="Q23" s="130">
        <f t="shared" si="2"/>
        <v>1715.4583299999999</v>
      </c>
      <c r="R23" s="131">
        <v>2058.5500000000002</v>
      </c>
      <c r="S23" s="132" t="s">
        <v>84</v>
      </c>
      <c r="T23" s="126" t="s">
        <v>46</v>
      </c>
      <c r="U23" s="127" t="s">
        <v>85</v>
      </c>
      <c r="V23" s="133">
        <v>44137</v>
      </c>
      <c r="W23" s="133">
        <f t="shared" si="4"/>
        <v>44167</v>
      </c>
      <c r="X23" s="129" t="s">
        <v>40</v>
      </c>
      <c r="Y23" s="129" t="s">
        <v>40</v>
      </c>
      <c r="Z23" s="129" t="s">
        <v>40</v>
      </c>
      <c r="AA23" s="129" t="s">
        <v>40</v>
      </c>
      <c r="AB23" s="126" t="str">
        <f t="shared" si="3"/>
        <v>Поставка смазочных материалов, масел фасованных, эксплуатационных жидкостей</v>
      </c>
      <c r="AC23" s="129" t="s">
        <v>37</v>
      </c>
      <c r="AD23" s="134">
        <v>876</v>
      </c>
      <c r="AE23" s="134" t="s">
        <v>86</v>
      </c>
      <c r="AF23" s="134">
        <v>1</v>
      </c>
      <c r="AG23" s="135">
        <v>97000000000</v>
      </c>
      <c r="AH23" s="126" t="s">
        <v>39</v>
      </c>
      <c r="AI23" s="133">
        <f t="shared" si="5"/>
        <v>44187</v>
      </c>
      <c r="AJ23" s="133">
        <v>44197</v>
      </c>
      <c r="AK23" s="133">
        <v>44561</v>
      </c>
      <c r="AL23" s="127">
        <v>2021</v>
      </c>
      <c r="AM23" s="126" t="s">
        <v>40</v>
      </c>
      <c r="AN23" s="60"/>
      <c r="AO23" s="13"/>
      <c r="AP23" s="13"/>
      <c r="AQ23" s="13"/>
      <c r="AR23" s="13"/>
      <c r="AS23" s="13"/>
      <c r="AT23" s="13"/>
      <c r="AU23" s="13"/>
      <c r="AV23" s="13"/>
      <c r="AW23" s="173"/>
    </row>
    <row r="24" spans="1:49" s="12" customFormat="1" ht="41.25" customHeight="1" x14ac:dyDescent="0.25">
      <c r="A24" s="126">
        <v>3</v>
      </c>
      <c r="B24" s="127">
        <v>2113</v>
      </c>
      <c r="C24" s="127" t="s">
        <v>46</v>
      </c>
      <c r="D24" s="128" t="s">
        <v>82</v>
      </c>
      <c r="E24" s="128" t="s">
        <v>83</v>
      </c>
      <c r="F24" s="128">
        <v>5</v>
      </c>
      <c r="G24" s="129" t="s">
        <v>101</v>
      </c>
      <c r="H24" s="136" t="s">
        <v>113</v>
      </c>
      <c r="I24" s="136" t="s">
        <v>113</v>
      </c>
      <c r="J24" s="128" t="s">
        <v>56</v>
      </c>
      <c r="K24" s="128"/>
      <c r="L24" s="128"/>
      <c r="M24" s="135" t="s">
        <v>43</v>
      </c>
      <c r="N24" s="129" t="s">
        <v>59</v>
      </c>
      <c r="O24" s="126"/>
      <c r="P24" s="126"/>
      <c r="Q24" s="130">
        <f t="shared" si="2"/>
        <v>1250.106</v>
      </c>
      <c r="R24" s="131">
        <v>1500.1271999999999</v>
      </c>
      <c r="S24" s="132" t="s">
        <v>84</v>
      </c>
      <c r="T24" s="126" t="s">
        <v>46</v>
      </c>
      <c r="U24" s="127" t="s">
        <v>85</v>
      </c>
      <c r="V24" s="133">
        <v>44137</v>
      </c>
      <c r="W24" s="133">
        <f t="shared" si="4"/>
        <v>44167</v>
      </c>
      <c r="X24" s="129" t="s">
        <v>40</v>
      </c>
      <c r="Y24" s="129" t="s">
        <v>40</v>
      </c>
      <c r="Z24" s="129" t="s">
        <v>40</v>
      </c>
      <c r="AA24" s="129" t="s">
        <v>40</v>
      </c>
      <c r="AB24" s="126" t="str">
        <f t="shared" si="3"/>
        <v>Поставка шин для автотракторной техники</v>
      </c>
      <c r="AC24" s="129" t="s">
        <v>37</v>
      </c>
      <c r="AD24" s="134">
        <v>876</v>
      </c>
      <c r="AE24" s="134" t="s">
        <v>86</v>
      </c>
      <c r="AF24" s="134">
        <v>1</v>
      </c>
      <c r="AG24" s="135">
        <v>97000000000</v>
      </c>
      <c r="AH24" s="126" t="s">
        <v>39</v>
      </c>
      <c r="AI24" s="133">
        <f t="shared" si="5"/>
        <v>44187</v>
      </c>
      <c r="AJ24" s="133">
        <v>44197</v>
      </c>
      <c r="AK24" s="133">
        <v>44561</v>
      </c>
      <c r="AL24" s="127">
        <v>2021</v>
      </c>
      <c r="AM24" s="126" t="s">
        <v>40</v>
      </c>
      <c r="AN24" s="60"/>
      <c r="AO24" s="13"/>
      <c r="AP24" s="13"/>
      <c r="AQ24" s="13"/>
      <c r="AR24" s="13"/>
      <c r="AS24" s="13"/>
      <c r="AT24" s="13"/>
      <c r="AU24" s="13"/>
      <c r="AV24" s="13"/>
      <c r="AW24" s="173"/>
    </row>
    <row r="25" spans="1:49" s="12" customFormat="1" ht="41.25" customHeight="1" x14ac:dyDescent="0.25">
      <c r="A25" s="126">
        <v>3</v>
      </c>
      <c r="B25" s="127">
        <v>2113</v>
      </c>
      <c r="C25" s="127" t="s">
        <v>46</v>
      </c>
      <c r="D25" s="128" t="s">
        <v>82</v>
      </c>
      <c r="E25" s="128" t="s">
        <v>83</v>
      </c>
      <c r="F25" s="128">
        <v>6</v>
      </c>
      <c r="G25" s="129" t="s">
        <v>102</v>
      </c>
      <c r="H25" s="136" t="s">
        <v>114</v>
      </c>
      <c r="I25" s="136" t="s">
        <v>114</v>
      </c>
      <c r="J25" s="128" t="s">
        <v>56</v>
      </c>
      <c r="K25" s="128"/>
      <c r="L25" s="128"/>
      <c r="M25" s="135" t="s">
        <v>43</v>
      </c>
      <c r="N25" s="129" t="s">
        <v>59</v>
      </c>
      <c r="O25" s="126"/>
      <c r="P25" s="126"/>
      <c r="Q25" s="130">
        <f t="shared" si="2"/>
        <v>464.93633</v>
      </c>
      <c r="R25" s="131">
        <v>557.92359999999996</v>
      </c>
      <c r="S25" s="132" t="s">
        <v>84</v>
      </c>
      <c r="T25" s="126" t="s">
        <v>46</v>
      </c>
      <c r="U25" s="127" t="s">
        <v>85</v>
      </c>
      <c r="V25" s="133">
        <v>44166</v>
      </c>
      <c r="W25" s="133">
        <f t="shared" si="4"/>
        <v>44196</v>
      </c>
      <c r="X25" s="129" t="s">
        <v>40</v>
      </c>
      <c r="Y25" s="129" t="s">
        <v>40</v>
      </c>
      <c r="Z25" s="129" t="s">
        <v>40</v>
      </c>
      <c r="AA25" s="129" t="s">
        <v>40</v>
      </c>
      <c r="AB25" s="126" t="str">
        <f t="shared" si="3"/>
        <v>Поставка стартерных аккумуляторных батарей</v>
      </c>
      <c r="AC25" s="129" t="s">
        <v>37</v>
      </c>
      <c r="AD25" s="134">
        <v>876</v>
      </c>
      <c r="AE25" s="134" t="s">
        <v>86</v>
      </c>
      <c r="AF25" s="134">
        <v>1</v>
      </c>
      <c r="AG25" s="135">
        <v>97000000000</v>
      </c>
      <c r="AH25" s="126" t="s">
        <v>39</v>
      </c>
      <c r="AI25" s="133">
        <f t="shared" si="5"/>
        <v>44216</v>
      </c>
      <c r="AJ25" s="133">
        <f>AI25</f>
        <v>44216</v>
      </c>
      <c r="AK25" s="133">
        <v>44561</v>
      </c>
      <c r="AL25" s="127">
        <v>2021</v>
      </c>
      <c r="AM25" s="126" t="s">
        <v>40</v>
      </c>
      <c r="AN25" s="60"/>
      <c r="AO25" s="13"/>
      <c r="AP25" s="13"/>
      <c r="AQ25" s="13"/>
      <c r="AR25" s="13"/>
      <c r="AS25" s="13"/>
      <c r="AT25" s="13"/>
      <c r="AU25" s="13"/>
      <c r="AV25" s="13"/>
      <c r="AW25" s="173"/>
    </row>
    <row r="26" spans="1:49" s="12" customFormat="1" ht="41.25" customHeight="1" x14ac:dyDescent="0.25">
      <c r="A26" s="126">
        <v>3</v>
      </c>
      <c r="B26" s="127">
        <v>2113</v>
      </c>
      <c r="C26" s="127" t="s">
        <v>46</v>
      </c>
      <c r="D26" s="128" t="s">
        <v>82</v>
      </c>
      <c r="E26" s="128" t="s">
        <v>83</v>
      </c>
      <c r="F26" s="128">
        <v>7</v>
      </c>
      <c r="G26" s="129" t="s">
        <v>103</v>
      </c>
      <c r="H26" s="136" t="s">
        <v>115</v>
      </c>
      <c r="I26" s="136" t="s">
        <v>115</v>
      </c>
      <c r="J26" s="128" t="s">
        <v>56</v>
      </c>
      <c r="K26" s="128"/>
      <c r="L26" s="128"/>
      <c r="M26" s="135" t="s">
        <v>43</v>
      </c>
      <c r="N26" s="129" t="s">
        <v>59</v>
      </c>
      <c r="O26" s="126"/>
      <c r="P26" s="126"/>
      <c r="Q26" s="130">
        <f t="shared" si="2"/>
        <v>340.00599</v>
      </c>
      <c r="R26" s="131">
        <v>408.00718999999998</v>
      </c>
      <c r="S26" s="132" t="s">
        <v>84</v>
      </c>
      <c r="T26" s="126" t="s">
        <v>46</v>
      </c>
      <c r="U26" s="127" t="s">
        <v>85</v>
      </c>
      <c r="V26" s="133">
        <v>44166</v>
      </c>
      <c r="W26" s="133">
        <f t="shared" si="4"/>
        <v>44196</v>
      </c>
      <c r="X26" s="129" t="s">
        <v>40</v>
      </c>
      <c r="Y26" s="129" t="s">
        <v>40</v>
      </c>
      <c r="Z26" s="129" t="s">
        <v>40</v>
      </c>
      <c r="AA26" s="129" t="s">
        <v>40</v>
      </c>
      <c r="AB26" s="126" t="str">
        <f t="shared" si="3"/>
        <v>Поставка спецодежды, спецобуви, средств индивидуальной защиты</v>
      </c>
      <c r="AC26" s="129" t="s">
        <v>37</v>
      </c>
      <c r="AD26" s="134">
        <v>876</v>
      </c>
      <c r="AE26" s="134" t="s">
        <v>86</v>
      </c>
      <c r="AF26" s="134">
        <v>1</v>
      </c>
      <c r="AG26" s="135">
        <v>97000000000</v>
      </c>
      <c r="AH26" s="126" t="s">
        <v>39</v>
      </c>
      <c r="AI26" s="133">
        <f t="shared" si="5"/>
        <v>44216</v>
      </c>
      <c r="AJ26" s="133">
        <f t="shared" ref="AJ26:AJ29" si="6">AI26</f>
        <v>44216</v>
      </c>
      <c r="AK26" s="133">
        <v>44561</v>
      </c>
      <c r="AL26" s="127">
        <v>2021</v>
      </c>
      <c r="AM26" s="126" t="s">
        <v>40</v>
      </c>
      <c r="AN26" s="60"/>
      <c r="AO26" s="13"/>
      <c r="AP26" s="13"/>
      <c r="AQ26" s="13"/>
      <c r="AR26" s="13"/>
      <c r="AS26" s="13"/>
      <c r="AT26" s="13"/>
      <c r="AU26" s="13"/>
      <c r="AV26" s="13"/>
      <c r="AW26" s="173"/>
    </row>
    <row r="27" spans="1:49" s="12" customFormat="1" ht="41.25" customHeight="1" x14ac:dyDescent="0.25">
      <c r="A27" s="126">
        <v>3</v>
      </c>
      <c r="B27" s="127">
        <v>2113</v>
      </c>
      <c r="C27" s="127" t="s">
        <v>46</v>
      </c>
      <c r="D27" s="128" t="s">
        <v>82</v>
      </c>
      <c r="E27" s="128" t="s">
        <v>83</v>
      </c>
      <c r="F27" s="128">
        <v>8</v>
      </c>
      <c r="G27" s="129" t="s">
        <v>104</v>
      </c>
      <c r="H27" s="136" t="s">
        <v>116</v>
      </c>
      <c r="I27" s="136" t="s">
        <v>116</v>
      </c>
      <c r="J27" s="128" t="s">
        <v>56</v>
      </c>
      <c r="K27" s="128"/>
      <c r="L27" s="128"/>
      <c r="M27" s="135" t="s">
        <v>43</v>
      </c>
      <c r="N27" s="129" t="s">
        <v>59</v>
      </c>
      <c r="O27" s="126"/>
      <c r="P27" s="126"/>
      <c r="Q27" s="130">
        <f t="shared" si="2"/>
        <v>416.65548999999999</v>
      </c>
      <c r="R27" s="131">
        <v>499.98658999999998</v>
      </c>
      <c r="S27" s="132" t="s">
        <v>84</v>
      </c>
      <c r="T27" s="126" t="s">
        <v>46</v>
      </c>
      <c r="U27" s="127" t="s">
        <v>85</v>
      </c>
      <c r="V27" s="133">
        <v>44166</v>
      </c>
      <c r="W27" s="133">
        <f t="shared" si="4"/>
        <v>44196</v>
      </c>
      <c r="X27" s="129" t="s">
        <v>40</v>
      </c>
      <c r="Y27" s="129" t="s">
        <v>40</v>
      </c>
      <c r="Z27" s="129" t="s">
        <v>40</v>
      </c>
      <c r="AA27" s="129" t="s">
        <v>40</v>
      </c>
      <c r="AB27" s="126" t="str">
        <f t="shared" si="3"/>
        <v>Поставка лакокрасочной продукции</v>
      </c>
      <c r="AC27" s="129" t="s">
        <v>37</v>
      </c>
      <c r="AD27" s="134">
        <v>876</v>
      </c>
      <c r="AE27" s="134" t="s">
        <v>86</v>
      </c>
      <c r="AF27" s="134">
        <v>1</v>
      </c>
      <c r="AG27" s="135">
        <v>97000000000</v>
      </c>
      <c r="AH27" s="126" t="s">
        <v>39</v>
      </c>
      <c r="AI27" s="133">
        <f t="shared" si="5"/>
        <v>44216</v>
      </c>
      <c r="AJ27" s="133">
        <f t="shared" si="6"/>
        <v>44216</v>
      </c>
      <c r="AK27" s="133">
        <v>44561</v>
      </c>
      <c r="AL27" s="127">
        <v>2021</v>
      </c>
      <c r="AM27" s="126" t="s">
        <v>40</v>
      </c>
      <c r="AN27" s="60"/>
      <c r="AO27" s="13"/>
      <c r="AP27" s="13"/>
      <c r="AQ27" s="13"/>
      <c r="AR27" s="13"/>
      <c r="AS27" s="13"/>
      <c r="AT27" s="13"/>
      <c r="AU27" s="13"/>
      <c r="AV27" s="13"/>
      <c r="AW27" s="173"/>
    </row>
    <row r="28" spans="1:49" s="12" customFormat="1" ht="41.25" customHeight="1" x14ac:dyDescent="0.25">
      <c r="A28" s="126">
        <v>3</v>
      </c>
      <c r="B28" s="127">
        <v>2113</v>
      </c>
      <c r="C28" s="127" t="s">
        <v>46</v>
      </c>
      <c r="D28" s="128" t="s">
        <v>82</v>
      </c>
      <c r="E28" s="128" t="s">
        <v>83</v>
      </c>
      <c r="F28" s="128">
        <v>9</v>
      </c>
      <c r="G28" s="129" t="s">
        <v>105</v>
      </c>
      <c r="H28" s="136" t="s">
        <v>117</v>
      </c>
      <c r="I28" s="136" t="s">
        <v>117</v>
      </c>
      <c r="J28" s="128" t="s">
        <v>56</v>
      </c>
      <c r="K28" s="128"/>
      <c r="L28" s="128"/>
      <c r="M28" s="135" t="s">
        <v>43</v>
      </c>
      <c r="N28" s="129" t="s">
        <v>59</v>
      </c>
      <c r="O28" s="126"/>
      <c r="P28" s="126"/>
      <c r="Q28" s="130">
        <f t="shared" si="2"/>
        <v>491.63601</v>
      </c>
      <c r="R28" s="131">
        <v>589.96321</v>
      </c>
      <c r="S28" s="132" t="s">
        <v>84</v>
      </c>
      <c r="T28" s="126" t="s">
        <v>46</v>
      </c>
      <c r="U28" s="127" t="s">
        <v>85</v>
      </c>
      <c r="V28" s="133">
        <v>44166</v>
      </c>
      <c r="W28" s="133">
        <f t="shared" si="4"/>
        <v>44196</v>
      </c>
      <c r="X28" s="129" t="s">
        <v>40</v>
      </c>
      <c r="Y28" s="129" t="s">
        <v>40</v>
      </c>
      <c r="Z28" s="129" t="s">
        <v>40</v>
      </c>
      <c r="AA28" s="129" t="s">
        <v>40</v>
      </c>
      <c r="AB28" s="126" t="str">
        <f t="shared" si="3"/>
        <v>Поставка металлопродукции и металлоизделий</v>
      </c>
      <c r="AC28" s="129" t="s">
        <v>37</v>
      </c>
      <c r="AD28" s="134">
        <v>876</v>
      </c>
      <c r="AE28" s="134" t="s">
        <v>86</v>
      </c>
      <c r="AF28" s="134">
        <v>1</v>
      </c>
      <c r="AG28" s="135">
        <v>97000000000</v>
      </c>
      <c r="AH28" s="126" t="s">
        <v>39</v>
      </c>
      <c r="AI28" s="133">
        <f t="shared" si="5"/>
        <v>44216</v>
      </c>
      <c r="AJ28" s="133">
        <f t="shared" si="6"/>
        <v>44216</v>
      </c>
      <c r="AK28" s="133">
        <v>44561</v>
      </c>
      <c r="AL28" s="127">
        <v>2021</v>
      </c>
      <c r="AM28" s="126" t="s">
        <v>40</v>
      </c>
      <c r="AN28" s="60"/>
      <c r="AO28" s="13"/>
      <c r="AP28" s="13"/>
      <c r="AQ28" s="13"/>
      <c r="AR28" s="13"/>
      <c r="AS28" s="13"/>
      <c r="AT28" s="13"/>
      <c r="AU28" s="13"/>
      <c r="AV28" s="13"/>
      <c r="AW28" s="173"/>
    </row>
    <row r="29" spans="1:49" s="12" customFormat="1" ht="41.25" customHeight="1" x14ac:dyDescent="0.25">
      <c r="A29" s="126">
        <v>3</v>
      </c>
      <c r="B29" s="127">
        <v>2113</v>
      </c>
      <c r="C29" s="127" t="s">
        <v>46</v>
      </c>
      <c r="D29" s="128" t="s">
        <v>82</v>
      </c>
      <c r="E29" s="128" t="s">
        <v>83</v>
      </c>
      <c r="F29" s="128">
        <v>10</v>
      </c>
      <c r="G29" s="129" t="s">
        <v>106</v>
      </c>
      <c r="H29" s="136" t="s">
        <v>118</v>
      </c>
      <c r="I29" s="136" t="s">
        <v>119</v>
      </c>
      <c r="J29" s="128" t="s">
        <v>56</v>
      </c>
      <c r="K29" s="128"/>
      <c r="L29" s="128"/>
      <c r="M29" s="135" t="s">
        <v>43</v>
      </c>
      <c r="N29" s="129" t="s">
        <v>59</v>
      </c>
      <c r="O29" s="126"/>
      <c r="P29" s="126"/>
      <c r="Q29" s="130">
        <f t="shared" si="2"/>
        <v>209.33884</v>
      </c>
      <c r="R29" s="131">
        <v>251.20661000000001</v>
      </c>
      <c r="S29" s="132" t="s">
        <v>84</v>
      </c>
      <c r="T29" s="126" t="s">
        <v>46</v>
      </c>
      <c r="U29" s="127" t="s">
        <v>85</v>
      </c>
      <c r="V29" s="133">
        <v>44166</v>
      </c>
      <c r="W29" s="133">
        <f t="shared" si="4"/>
        <v>44196</v>
      </c>
      <c r="X29" s="129" t="s">
        <v>40</v>
      </c>
      <c r="Y29" s="129" t="s">
        <v>40</v>
      </c>
      <c r="Z29" s="129" t="s">
        <v>40</v>
      </c>
      <c r="AA29" s="129" t="s">
        <v>40</v>
      </c>
      <c r="AB29" s="126" t="str">
        <f t="shared" si="3"/>
        <v>Поставка строительных материалов</v>
      </c>
      <c r="AC29" s="129" t="s">
        <v>37</v>
      </c>
      <c r="AD29" s="134">
        <v>876</v>
      </c>
      <c r="AE29" s="134" t="s">
        <v>86</v>
      </c>
      <c r="AF29" s="134">
        <v>1</v>
      </c>
      <c r="AG29" s="135">
        <v>97000000000</v>
      </c>
      <c r="AH29" s="126" t="s">
        <v>39</v>
      </c>
      <c r="AI29" s="133">
        <f t="shared" si="5"/>
        <v>44216</v>
      </c>
      <c r="AJ29" s="133">
        <f t="shared" si="6"/>
        <v>44216</v>
      </c>
      <c r="AK29" s="133">
        <v>44561</v>
      </c>
      <c r="AL29" s="127">
        <v>2021</v>
      </c>
      <c r="AM29" s="126" t="s">
        <v>40</v>
      </c>
      <c r="AN29" s="60"/>
      <c r="AO29" s="13"/>
      <c r="AP29" s="13"/>
      <c r="AQ29" s="13"/>
      <c r="AR29" s="13"/>
      <c r="AS29" s="13"/>
      <c r="AT29" s="13"/>
      <c r="AU29" s="13"/>
      <c r="AV29" s="13"/>
      <c r="AW29" s="173"/>
    </row>
    <row r="30" spans="1:49" s="12" customFormat="1" ht="41.25" customHeight="1" x14ac:dyDescent="0.25">
      <c r="A30" s="126">
        <v>3</v>
      </c>
      <c r="B30" s="127">
        <v>2113</v>
      </c>
      <c r="C30" s="127" t="s">
        <v>46</v>
      </c>
      <c r="D30" s="128" t="s">
        <v>82</v>
      </c>
      <c r="E30" s="128" t="s">
        <v>83</v>
      </c>
      <c r="F30" s="128">
        <v>11</v>
      </c>
      <c r="G30" s="129" t="s">
        <v>107</v>
      </c>
      <c r="H30" s="136" t="s">
        <v>89</v>
      </c>
      <c r="I30" s="136" t="s">
        <v>89</v>
      </c>
      <c r="J30" s="128" t="s">
        <v>56</v>
      </c>
      <c r="K30" s="128"/>
      <c r="L30" s="128"/>
      <c r="M30" s="135" t="s">
        <v>43</v>
      </c>
      <c r="N30" s="129" t="s">
        <v>59</v>
      </c>
      <c r="O30" s="126"/>
      <c r="P30" s="137"/>
      <c r="Q30" s="130">
        <f t="shared" si="2"/>
        <v>658.33333000000005</v>
      </c>
      <c r="R30" s="131">
        <v>790</v>
      </c>
      <c r="S30" s="132" t="s">
        <v>84</v>
      </c>
      <c r="T30" s="126" t="s">
        <v>46</v>
      </c>
      <c r="U30" s="127" t="s">
        <v>85</v>
      </c>
      <c r="V30" s="133">
        <v>44137</v>
      </c>
      <c r="W30" s="133">
        <f>V30+30</f>
        <v>44167</v>
      </c>
      <c r="X30" s="129" t="s">
        <v>40</v>
      </c>
      <c r="Y30" s="129" t="s">
        <v>40</v>
      </c>
      <c r="Z30" s="129" t="s">
        <v>40</v>
      </c>
      <c r="AA30" s="129" t="s">
        <v>40</v>
      </c>
      <c r="AB30" s="126" t="str">
        <f t="shared" si="3"/>
        <v xml:space="preserve">Поставка кабины для автомобиля КАМАЗ </v>
      </c>
      <c r="AC30" s="129" t="s">
        <v>37</v>
      </c>
      <c r="AD30" s="134">
        <v>876</v>
      </c>
      <c r="AE30" s="134" t="s">
        <v>86</v>
      </c>
      <c r="AF30" s="134">
        <v>1</v>
      </c>
      <c r="AG30" s="135">
        <v>97000000000</v>
      </c>
      <c r="AH30" s="126" t="s">
        <v>39</v>
      </c>
      <c r="AI30" s="133">
        <f t="shared" si="5"/>
        <v>44187</v>
      </c>
      <c r="AJ30" s="133">
        <v>44197</v>
      </c>
      <c r="AK30" s="133">
        <v>44255</v>
      </c>
      <c r="AL30" s="127">
        <v>2021</v>
      </c>
      <c r="AM30" s="126" t="s">
        <v>40</v>
      </c>
      <c r="AN30" s="60"/>
      <c r="AO30" s="13"/>
      <c r="AP30" s="13"/>
      <c r="AQ30" s="13"/>
      <c r="AR30" s="13"/>
      <c r="AS30" s="13"/>
      <c r="AT30" s="13"/>
      <c r="AU30" s="13"/>
      <c r="AV30" s="13"/>
      <c r="AW30" s="173"/>
    </row>
    <row r="31" spans="1:49" s="12" customFormat="1" ht="41.25" customHeight="1" x14ac:dyDescent="0.25">
      <c r="A31" s="126">
        <v>3</v>
      </c>
      <c r="B31" s="127">
        <v>2113</v>
      </c>
      <c r="C31" s="127" t="s">
        <v>46</v>
      </c>
      <c r="D31" s="128" t="s">
        <v>79</v>
      </c>
      <c r="E31" s="128" t="s">
        <v>42</v>
      </c>
      <c r="F31" s="128">
        <v>12</v>
      </c>
      <c r="G31" s="126" t="s">
        <v>175</v>
      </c>
      <c r="H31" s="138" t="s">
        <v>120</v>
      </c>
      <c r="I31" s="138" t="s">
        <v>121</v>
      </c>
      <c r="J31" s="128" t="s">
        <v>56</v>
      </c>
      <c r="K31" s="128"/>
      <c r="L31" s="128"/>
      <c r="M31" s="134" t="s">
        <v>43</v>
      </c>
      <c r="N31" s="126" t="s">
        <v>122</v>
      </c>
      <c r="O31" s="126"/>
      <c r="P31" s="126"/>
      <c r="Q31" s="130">
        <f t="shared" si="2"/>
        <v>227.82354000000001</v>
      </c>
      <c r="R31" s="131">
        <v>273.38825000000003</v>
      </c>
      <c r="S31" s="132" t="s">
        <v>84</v>
      </c>
      <c r="T31" s="126" t="s">
        <v>46</v>
      </c>
      <c r="U31" s="127" t="s">
        <v>85</v>
      </c>
      <c r="V31" s="133">
        <v>44137</v>
      </c>
      <c r="W31" s="133">
        <f>V31+30</f>
        <v>44167</v>
      </c>
      <c r="X31" s="129" t="s">
        <v>40</v>
      </c>
      <c r="Y31" s="129" t="s">
        <v>40</v>
      </c>
      <c r="Z31" s="129" t="s">
        <v>40</v>
      </c>
      <c r="AA31" s="129" t="s">
        <v>40</v>
      </c>
      <c r="AB31" s="126" t="str">
        <f t="shared" si="3"/>
        <v>Выполнение работ по обслуживанию охранно пожарной сигнализации и системы видеонаблюдения объектов Общества</v>
      </c>
      <c r="AC31" s="129" t="s">
        <v>37</v>
      </c>
      <c r="AD31" s="135">
        <v>796</v>
      </c>
      <c r="AE31" s="135" t="s">
        <v>38</v>
      </c>
      <c r="AF31" s="126">
        <v>1</v>
      </c>
      <c r="AG31" s="135">
        <v>97000000000</v>
      </c>
      <c r="AH31" s="126" t="s">
        <v>39</v>
      </c>
      <c r="AI31" s="133">
        <f t="shared" si="5"/>
        <v>44187</v>
      </c>
      <c r="AJ31" s="133">
        <v>44197</v>
      </c>
      <c r="AK31" s="133">
        <v>44561</v>
      </c>
      <c r="AL31" s="127">
        <v>2021</v>
      </c>
      <c r="AM31" s="126" t="s">
        <v>40</v>
      </c>
      <c r="AN31" s="60"/>
      <c r="AO31" s="13"/>
      <c r="AP31" s="13"/>
      <c r="AQ31" s="13"/>
      <c r="AR31" s="13"/>
      <c r="AS31" s="13"/>
      <c r="AT31" s="13"/>
      <c r="AU31" s="13"/>
      <c r="AV31" s="13"/>
      <c r="AW31" s="173"/>
    </row>
    <row r="32" spans="1:49" s="12" customFormat="1" ht="41.25" customHeight="1" x14ac:dyDescent="0.25">
      <c r="A32" s="126">
        <v>3</v>
      </c>
      <c r="B32" s="127">
        <v>2113</v>
      </c>
      <c r="C32" s="127" t="s">
        <v>46</v>
      </c>
      <c r="D32" s="128" t="s">
        <v>79</v>
      </c>
      <c r="E32" s="128" t="s">
        <v>42</v>
      </c>
      <c r="F32" s="128">
        <v>13</v>
      </c>
      <c r="G32" s="126" t="s">
        <v>108</v>
      </c>
      <c r="H32" s="138" t="s">
        <v>123</v>
      </c>
      <c r="I32" s="138" t="s">
        <v>124</v>
      </c>
      <c r="J32" s="128" t="s">
        <v>56</v>
      </c>
      <c r="K32" s="128"/>
      <c r="L32" s="128"/>
      <c r="M32" s="134" t="s">
        <v>43</v>
      </c>
      <c r="N32" s="126" t="s">
        <v>59</v>
      </c>
      <c r="O32" s="126"/>
      <c r="P32" s="126"/>
      <c r="Q32" s="130">
        <f>ROUND(R32/1.2,5)</f>
        <v>1885.924</v>
      </c>
      <c r="R32" s="131">
        <v>2263.1088</v>
      </c>
      <c r="S32" s="132" t="s">
        <v>84</v>
      </c>
      <c r="T32" s="126" t="s">
        <v>46</v>
      </c>
      <c r="U32" s="127" t="s">
        <v>85</v>
      </c>
      <c r="V32" s="133">
        <v>44167</v>
      </c>
      <c r="W32" s="133">
        <f>V32+30</f>
        <v>44197</v>
      </c>
      <c r="X32" s="129" t="s">
        <v>40</v>
      </c>
      <c r="Y32" s="129" t="s">
        <v>40</v>
      </c>
      <c r="Z32" s="129" t="s">
        <v>40</v>
      </c>
      <c r="AA32" s="129" t="s">
        <v>40</v>
      </c>
      <c r="AB32" s="126" t="str">
        <f>G32</f>
        <v>Выполнение работ по ремонту подъемных сооружений</v>
      </c>
      <c r="AC32" s="129" t="s">
        <v>37</v>
      </c>
      <c r="AD32" s="135">
        <v>796</v>
      </c>
      <c r="AE32" s="135" t="s">
        <v>38</v>
      </c>
      <c r="AF32" s="126">
        <v>1</v>
      </c>
      <c r="AG32" s="135">
        <v>97000000000</v>
      </c>
      <c r="AH32" s="126" t="s">
        <v>39</v>
      </c>
      <c r="AI32" s="133">
        <f t="shared" si="5"/>
        <v>44217</v>
      </c>
      <c r="AJ32" s="133">
        <f>AI32</f>
        <v>44217</v>
      </c>
      <c r="AK32" s="133">
        <v>44561</v>
      </c>
      <c r="AL32" s="127">
        <v>2021</v>
      </c>
      <c r="AM32" s="126" t="s">
        <v>40</v>
      </c>
      <c r="AN32" s="60"/>
      <c r="AO32" s="13"/>
      <c r="AP32" s="13"/>
      <c r="AQ32" s="13"/>
      <c r="AR32" s="13"/>
      <c r="AS32" s="13"/>
      <c r="AT32" s="13"/>
      <c r="AU32" s="13"/>
      <c r="AV32" s="13"/>
      <c r="AW32" s="173"/>
    </row>
    <row r="33" spans="1:49" s="12" customFormat="1" ht="41.25" customHeight="1" x14ac:dyDescent="0.25">
      <c r="A33" s="126">
        <v>3</v>
      </c>
      <c r="B33" s="127">
        <v>2113</v>
      </c>
      <c r="C33" s="127" t="s">
        <v>46</v>
      </c>
      <c r="D33" s="128" t="s">
        <v>93</v>
      </c>
      <c r="E33" s="128" t="s">
        <v>80</v>
      </c>
      <c r="F33" s="128">
        <v>14</v>
      </c>
      <c r="G33" s="126" t="s">
        <v>109</v>
      </c>
      <c r="H33" s="138" t="s">
        <v>98</v>
      </c>
      <c r="I33" s="138" t="s">
        <v>98</v>
      </c>
      <c r="J33" s="128" t="s">
        <v>56</v>
      </c>
      <c r="K33" s="128"/>
      <c r="L33" s="128"/>
      <c r="M33" s="134" t="s">
        <v>43</v>
      </c>
      <c r="N33" s="126" t="s">
        <v>59</v>
      </c>
      <c r="O33" s="126"/>
      <c r="P33" s="126"/>
      <c r="Q33" s="130">
        <f t="shared" si="2"/>
        <v>322.02949999999998</v>
      </c>
      <c r="R33" s="131">
        <v>386.43540000000002</v>
      </c>
      <c r="S33" s="132" t="s">
        <v>84</v>
      </c>
      <c r="T33" s="126" t="s">
        <v>46</v>
      </c>
      <c r="U33" s="127" t="s">
        <v>85</v>
      </c>
      <c r="V33" s="133">
        <v>44193</v>
      </c>
      <c r="W33" s="133">
        <f>V33+45</f>
        <v>44238</v>
      </c>
      <c r="X33" s="129" t="s">
        <v>40</v>
      </c>
      <c r="Y33" s="129" t="s">
        <v>40</v>
      </c>
      <c r="Z33" s="129" t="s">
        <v>40</v>
      </c>
      <c r="AA33" s="129" t="s">
        <v>40</v>
      </c>
      <c r="AB33" s="126" t="str">
        <f t="shared" si="3"/>
        <v>Выполнение комплекса работ по замене блоков СКЗИ цифровых тахографов</v>
      </c>
      <c r="AC33" s="129" t="s">
        <v>37</v>
      </c>
      <c r="AD33" s="135">
        <v>796</v>
      </c>
      <c r="AE33" s="135" t="s">
        <v>38</v>
      </c>
      <c r="AF33" s="126">
        <v>16</v>
      </c>
      <c r="AG33" s="135">
        <v>97000000000</v>
      </c>
      <c r="AH33" s="126" t="s">
        <v>39</v>
      </c>
      <c r="AI33" s="133">
        <f t="shared" si="5"/>
        <v>44258</v>
      </c>
      <c r="AJ33" s="133">
        <f>AI33</f>
        <v>44258</v>
      </c>
      <c r="AK33" s="133">
        <v>44561</v>
      </c>
      <c r="AL33" s="127">
        <v>2021</v>
      </c>
      <c r="AM33" s="126" t="s">
        <v>40</v>
      </c>
      <c r="AN33" s="60"/>
      <c r="AO33" s="13"/>
      <c r="AP33" s="13"/>
      <c r="AQ33" s="13"/>
      <c r="AR33" s="13"/>
      <c r="AS33" s="13"/>
      <c r="AT33" s="13"/>
      <c r="AU33" s="13"/>
      <c r="AV33" s="13"/>
      <c r="AW33" s="173"/>
    </row>
    <row r="34" spans="1:49" s="12" customFormat="1" ht="41.25" customHeight="1" x14ac:dyDescent="0.25">
      <c r="A34" s="126">
        <v>3</v>
      </c>
      <c r="B34" s="127">
        <v>2113</v>
      </c>
      <c r="C34" s="127" t="s">
        <v>46</v>
      </c>
      <c r="D34" s="128" t="s">
        <v>79</v>
      </c>
      <c r="E34" s="128" t="s">
        <v>42</v>
      </c>
      <c r="F34" s="128">
        <v>15</v>
      </c>
      <c r="G34" s="126" t="s">
        <v>110</v>
      </c>
      <c r="H34" s="138" t="s">
        <v>125</v>
      </c>
      <c r="I34" s="138" t="s">
        <v>125</v>
      </c>
      <c r="J34" s="128" t="s">
        <v>56</v>
      </c>
      <c r="K34" s="128"/>
      <c r="L34" s="128"/>
      <c r="M34" s="134" t="s">
        <v>43</v>
      </c>
      <c r="N34" s="126" t="s">
        <v>59</v>
      </c>
      <c r="O34" s="126"/>
      <c r="P34" s="126"/>
      <c r="Q34" s="130">
        <f>ROUND(R34/1.2,5)</f>
        <v>642.1</v>
      </c>
      <c r="R34" s="131">
        <v>770.52</v>
      </c>
      <c r="S34" s="132" t="s">
        <v>84</v>
      </c>
      <c r="T34" s="126" t="s">
        <v>46</v>
      </c>
      <c r="U34" s="127" t="s">
        <v>85</v>
      </c>
      <c r="V34" s="133">
        <v>44167</v>
      </c>
      <c r="W34" s="133">
        <f>V34+30</f>
        <v>44197</v>
      </c>
      <c r="X34" s="129" t="s">
        <v>40</v>
      </c>
      <c r="Y34" s="129" t="s">
        <v>40</v>
      </c>
      <c r="Z34" s="129" t="s">
        <v>40</v>
      </c>
      <c r="AA34" s="129" t="s">
        <v>40</v>
      </c>
      <c r="AB34" s="126" t="str">
        <f>G34</f>
        <v>Выполнение работ по ремонту и обслуживанию автомобилей иностранного и отечественного производства</v>
      </c>
      <c r="AC34" s="129" t="s">
        <v>37</v>
      </c>
      <c r="AD34" s="135">
        <v>796</v>
      </c>
      <c r="AE34" s="135" t="s">
        <v>38</v>
      </c>
      <c r="AF34" s="126">
        <v>1</v>
      </c>
      <c r="AG34" s="135">
        <v>97000000000</v>
      </c>
      <c r="AH34" s="126" t="s">
        <v>39</v>
      </c>
      <c r="AI34" s="133">
        <f>W34+20</f>
        <v>44217</v>
      </c>
      <c r="AJ34" s="133">
        <f>AI34</f>
        <v>44217</v>
      </c>
      <c r="AK34" s="133">
        <v>44561</v>
      </c>
      <c r="AL34" s="127">
        <v>2021</v>
      </c>
      <c r="AM34" s="126" t="s">
        <v>40</v>
      </c>
      <c r="AN34" s="60"/>
      <c r="AO34" s="13"/>
      <c r="AP34" s="13"/>
      <c r="AQ34" s="13"/>
      <c r="AR34" s="13"/>
      <c r="AS34" s="13"/>
      <c r="AT34" s="13"/>
      <c r="AU34" s="13"/>
      <c r="AV34" s="13"/>
      <c r="AW34" s="120"/>
    </row>
    <row r="35" spans="1:49" s="12" customFormat="1" ht="41.25" customHeight="1" x14ac:dyDescent="0.25">
      <c r="A35" s="134">
        <v>3</v>
      </c>
      <c r="B35" s="128">
        <v>2123</v>
      </c>
      <c r="C35" s="128" t="s">
        <v>46</v>
      </c>
      <c r="D35" s="128" t="s">
        <v>79</v>
      </c>
      <c r="E35" s="128" t="s">
        <v>42</v>
      </c>
      <c r="F35" s="128">
        <v>1</v>
      </c>
      <c r="G35" s="126" t="s">
        <v>126</v>
      </c>
      <c r="H35" s="138" t="s">
        <v>127</v>
      </c>
      <c r="I35" s="138" t="s">
        <v>127</v>
      </c>
      <c r="J35" s="139" t="s">
        <v>56</v>
      </c>
      <c r="K35" s="135"/>
      <c r="L35" s="135"/>
      <c r="M35" s="134" t="s">
        <v>43</v>
      </c>
      <c r="N35" s="126" t="s">
        <v>128</v>
      </c>
      <c r="O35" s="126"/>
      <c r="P35" s="126"/>
      <c r="Q35" s="130">
        <f t="shared" ref="Q35:Q49" si="7">ROUND(R35/1.2,5)</f>
        <v>72.88</v>
      </c>
      <c r="R35" s="131">
        <v>87.456000000000003</v>
      </c>
      <c r="S35" s="140" t="s">
        <v>75</v>
      </c>
      <c r="T35" s="139" t="s">
        <v>46</v>
      </c>
      <c r="U35" s="139" t="s">
        <v>60</v>
      </c>
      <c r="V35" s="133">
        <v>44137</v>
      </c>
      <c r="W35" s="133">
        <f t="shared" ref="W35:W47" si="8">V35+30</f>
        <v>44167</v>
      </c>
      <c r="X35" s="129" t="s">
        <v>40</v>
      </c>
      <c r="Y35" s="129" t="s">
        <v>40</v>
      </c>
      <c r="Z35" s="129" t="s">
        <v>40</v>
      </c>
      <c r="AA35" s="129" t="s">
        <v>40</v>
      </c>
      <c r="AB35" s="141" t="str">
        <f t="shared" ref="AB35:AB39" si="9">G35</f>
        <v>Оказание услуг по проведению технического осмотра  транспортных средств в г. Новочебоксарск</v>
      </c>
      <c r="AC35" s="129" t="s">
        <v>37</v>
      </c>
      <c r="AD35" s="135">
        <v>796</v>
      </c>
      <c r="AE35" s="135" t="s">
        <v>38</v>
      </c>
      <c r="AF35" s="126">
        <v>1</v>
      </c>
      <c r="AG35" s="135">
        <v>97000000000</v>
      </c>
      <c r="AH35" s="129" t="s">
        <v>39</v>
      </c>
      <c r="AI35" s="133">
        <f>W35+20</f>
        <v>44187</v>
      </c>
      <c r="AJ35" s="133">
        <v>44197</v>
      </c>
      <c r="AK35" s="133">
        <v>44561</v>
      </c>
      <c r="AL35" s="127">
        <v>2021</v>
      </c>
      <c r="AM35" s="135" t="s">
        <v>40</v>
      </c>
      <c r="AN35" s="60"/>
      <c r="AO35" s="13"/>
      <c r="AP35" s="13"/>
      <c r="AQ35" s="13"/>
      <c r="AR35" s="13"/>
      <c r="AS35" s="13"/>
      <c r="AT35" s="13"/>
      <c r="AU35" s="13"/>
      <c r="AV35" s="13"/>
      <c r="AW35" s="120"/>
    </row>
    <row r="36" spans="1:49" s="12" customFormat="1" ht="41.25" customHeight="1" x14ac:dyDescent="0.25">
      <c r="A36" s="134">
        <v>3</v>
      </c>
      <c r="B36" s="128">
        <v>2123</v>
      </c>
      <c r="C36" s="128" t="s">
        <v>46</v>
      </c>
      <c r="D36" s="128" t="s">
        <v>79</v>
      </c>
      <c r="E36" s="128" t="s">
        <v>42</v>
      </c>
      <c r="F36" s="128">
        <v>2</v>
      </c>
      <c r="G36" s="126" t="s">
        <v>176</v>
      </c>
      <c r="H36" s="138" t="s">
        <v>127</v>
      </c>
      <c r="I36" s="138" t="s">
        <v>127</v>
      </c>
      <c r="J36" s="139" t="s">
        <v>56</v>
      </c>
      <c r="K36" s="135"/>
      <c r="L36" s="135"/>
      <c r="M36" s="134" t="s">
        <v>43</v>
      </c>
      <c r="N36" s="126" t="s">
        <v>128</v>
      </c>
      <c r="O36" s="126"/>
      <c r="P36" s="126"/>
      <c r="Q36" s="130">
        <f t="shared" si="7"/>
        <v>60.69</v>
      </c>
      <c r="R36" s="131">
        <v>72.828000000000003</v>
      </c>
      <c r="S36" s="140" t="s">
        <v>75</v>
      </c>
      <c r="T36" s="139" t="s">
        <v>46</v>
      </c>
      <c r="U36" s="139" t="s">
        <v>60</v>
      </c>
      <c r="V36" s="133">
        <v>44137</v>
      </c>
      <c r="W36" s="133">
        <f t="shared" si="8"/>
        <v>44167</v>
      </c>
      <c r="X36" s="129" t="s">
        <v>40</v>
      </c>
      <c r="Y36" s="129" t="s">
        <v>40</v>
      </c>
      <c r="Z36" s="129" t="s">
        <v>40</v>
      </c>
      <c r="AA36" s="129" t="s">
        <v>40</v>
      </c>
      <c r="AB36" s="141" t="str">
        <f t="shared" si="9"/>
        <v>Выполнение работ по проведению  технического осмотра  транспортных средств в г. Канаш</v>
      </c>
      <c r="AC36" s="129" t="s">
        <v>37</v>
      </c>
      <c r="AD36" s="135">
        <v>796</v>
      </c>
      <c r="AE36" s="135" t="s">
        <v>38</v>
      </c>
      <c r="AF36" s="126">
        <v>1</v>
      </c>
      <c r="AG36" s="135">
        <v>97000000000</v>
      </c>
      <c r="AH36" s="129" t="s">
        <v>39</v>
      </c>
      <c r="AI36" s="133">
        <f t="shared" ref="AI36:AI41" si="10">W36+20</f>
        <v>44187</v>
      </c>
      <c r="AJ36" s="133">
        <v>44197</v>
      </c>
      <c r="AK36" s="133">
        <v>44561</v>
      </c>
      <c r="AL36" s="127">
        <v>2021</v>
      </c>
      <c r="AM36" s="135" t="s">
        <v>40</v>
      </c>
      <c r="AN36" s="60"/>
      <c r="AO36" s="13"/>
      <c r="AP36" s="13"/>
      <c r="AQ36" s="13"/>
      <c r="AR36" s="13"/>
      <c r="AS36" s="13"/>
      <c r="AT36" s="13"/>
      <c r="AU36" s="13"/>
      <c r="AV36" s="13"/>
      <c r="AW36" s="120"/>
    </row>
    <row r="37" spans="1:49" s="12" customFormat="1" ht="41.25" customHeight="1" x14ac:dyDescent="0.25">
      <c r="A37" s="134">
        <v>3</v>
      </c>
      <c r="B37" s="128">
        <v>2123</v>
      </c>
      <c r="C37" s="128" t="s">
        <v>46</v>
      </c>
      <c r="D37" s="128" t="s">
        <v>79</v>
      </c>
      <c r="E37" s="128" t="s">
        <v>42</v>
      </c>
      <c r="F37" s="128">
        <v>3</v>
      </c>
      <c r="G37" s="126" t="s">
        <v>177</v>
      </c>
      <c r="H37" s="138" t="s">
        <v>127</v>
      </c>
      <c r="I37" s="138" t="s">
        <v>127</v>
      </c>
      <c r="J37" s="139" t="s">
        <v>56</v>
      </c>
      <c r="K37" s="135"/>
      <c r="L37" s="135"/>
      <c r="M37" s="134" t="s">
        <v>43</v>
      </c>
      <c r="N37" s="126" t="s">
        <v>128</v>
      </c>
      <c r="O37" s="126"/>
      <c r="P37" s="126"/>
      <c r="Q37" s="130">
        <f t="shared" si="7"/>
        <v>45.73</v>
      </c>
      <c r="R37" s="131">
        <v>54.875999999999998</v>
      </c>
      <c r="S37" s="140" t="s">
        <v>75</v>
      </c>
      <c r="T37" s="139" t="s">
        <v>46</v>
      </c>
      <c r="U37" s="139" t="s">
        <v>60</v>
      </c>
      <c r="V37" s="133">
        <v>44137</v>
      </c>
      <c r="W37" s="133">
        <f t="shared" si="8"/>
        <v>44167</v>
      </c>
      <c r="X37" s="129" t="s">
        <v>40</v>
      </c>
      <c r="Y37" s="129" t="s">
        <v>40</v>
      </c>
      <c r="Z37" s="129" t="s">
        <v>40</v>
      </c>
      <c r="AA37" s="129" t="s">
        <v>40</v>
      </c>
      <c r="AB37" s="141" t="str">
        <f t="shared" si="9"/>
        <v>Выполнение работ по проведению  технического осмотра транспортных средств в г. Алатырь</v>
      </c>
      <c r="AC37" s="129" t="s">
        <v>37</v>
      </c>
      <c r="AD37" s="135">
        <v>796</v>
      </c>
      <c r="AE37" s="135" t="s">
        <v>38</v>
      </c>
      <c r="AF37" s="126">
        <v>1</v>
      </c>
      <c r="AG37" s="135">
        <v>97000000000</v>
      </c>
      <c r="AH37" s="129" t="s">
        <v>39</v>
      </c>
      <c r="AI37" s="133">
        <f t="shared" si="10"/>
        <v>44187</v>
      </c>
      <c r="AJ37" s="133">
        <v>44197</v>
      </c>
      <c r="AK37" s="133">
        <v>44561</v>
      </c>
      <c r="AL37" s="127">
        <v>2021</v>
      </c>
      <c r="AM37" s="135" t="s">
        <v>40</v>
      </c>
      <c r="AN37" s="60"/>
      <c r="AO37" s="13"/>
      <c r="AP37" s="13"/>
      <c r="AQ37" s="13"/>
      <c r="AR37" s="13"/>
      <c r="AS37" s="13"/>
      <c r="AT37" s="13"/>
      <c r="AU37" s="13"/>
      <c r="AV37" s="13"/>
      <c r="AW37" s="120"/>
    </row>
    <row r="38" spans="1:49" s="12" customFormat="1" ht="41.25" customHeight="1" x14ac:dyDescent="0.25">
      <c r="A38" s="134">
        <v>3</v>
      </c>
      <c r="B38" s="128">
        <v>2123</v>
      </c>
      <c r="C38" s="128" t="s">
        <v>46</v>
      </c>
      <c r="D38" s="128" t="s">
        <v>79</v>
      </c>
      <c r="E38" s="128" t="s">
        <v>42</v>
      </c>
      <c r="F38" s="128">
        <v>4</v>
      </c>
      <c r="G38" s="126" t="s">
        <v>178</v>
      </c>
      <c r="H38" s="138" t="s">
        <v>127</v>
      </c>
      <c r="I38" s="138" t="s">
        <v>127</v>
      </c>
      <c r="J38" s="139" t="s">
        <v>56</v>
      </c>
      <c r="K38" s="135"/>
      <c r="L38" s="135"/>
      <c r="M38" s="134" t="s">
        <v>43</v>
      </c>
      <c r="N38" s="126" t="s">
        <v>128</v>
      </c>
      <c r="O38" s="126"/>
      <c r="P38" s="126"/>
      <c r="Q38" s="130">
        <f t="shared" si="7"/>
        <v>37.64</v>
      </c>
      <c r="R38" s="131">
        <v>45.167999999999999</v>
      </c>
      <c r="S38" s="140" t="s">
        <v>75</v>
      </c>
      <c r="T38" s="139" t="s">
        <v>46</v>
      </c>
      <c r="U38" s="139" t="s">
        <v>60</v>
      </c>
      <c r="V38" s="133">
        <v>44166</v>
      </c>
      <c r="W38" s="133">
        <f t="shared" si="8"/>
        <v>44196</v>
      </c>
      <c r="X38" s="129" t="s">
        <v>40</v>
      </c>
      <c r="Y38" s="129" t="s">
        <v>40</v>
      </c>
      <c r="Z38" s="129" t="s">
        <v>40</v>
      </c>
      <c r="AA38" s="129" t="s">
        <v>40</v>
      </c>
      <c r="AB38" s="141" t="str">
        <f t="shared" si="9"/>
        <v>Выполнение работ по проведению технического осмотра транспортных средств в г. Чебоксары</v>
      </c>
      <c r="AC38" s="129" t="s">
        <v>37</v>
      </c>
      <c r="AD38" s="135">
        <v>796</v>
      </c>
      <c r="AE38" s="135" t="s">
        <v>38</v>
      </c>
      <c r="AF38" s="126">
        <v>1</v>
      </c>
      <c r="AG38" s="135">
        <v>97000000000</v>
      </c>
      <c r="AH38" s="129" t="s">
        <v>39</v>
      </c>
      <c r="AI38" s="133">
        <f t="shared" si="10"/>
        <v>44216</v>
      </c>
      <c r="AJ38" s="133">
        <f>AI38</f>
        <v>44216</v>
      </c>
      <c r="AK38" s="133">
        <v>44561</v>
      </c>
      <c r="AL38" s="127">
        <v>2021</v>
      </c>
      <c r="AM38" s="135" t="s">
        <v>40</v>
      </c>
      <c r="AN38" s="60"/>
      <c r="AO38" s="13"/>
      <c r="AP38" s="13"/>
      <c r="AQ38" s="13"/>
      <c r="AR38" s="13"/>
      <c r="AS38" s="13"/>
      <c r="AT38" s="13"/>
      <c r="AU38" s="13"/>
      <c r="AV38" s="13"/>
      <c r="AW38" s="120"/>
    </row>
    <row r="39" spans="1:49" s="12" customFormat="1" ht="41.25" customHeight="1" x14ac:dyDescent="0.25">
      <c r="A39" s="134">
        <v>3</v>
      </c>
      <c r="B39" s="128">
        <v>2123</v>
      </c>
      <c r="C39" s="127" t="s">
        <v>46</v>
      </c>
      <c r="D39" s="128" t="s">
        <v>79</v>
      </c>
      <c r="E39" s="128" t="s">
        <v>42</v>
      </c>
      <c r="F39" s="128">
        <v>5</v>
      </c>
      <c r="G39" s="126" t="s">
        <v>129</v>
      </c>
      <c r="H39" s="138" t="s">
        <v>130</v>
      </c>
      <c r="I39" s="138" t="s">
        <v>131</v>
      </c>
      <c r="J39" s="128" t="s">
        <v>56</v>
      </c>
      <c r="K39" s="128"/>
      <c r="L39" s="128"/>
      <c r="M39" s="134" t="s">
        <v>43</v>
      </c>
      <c r="N39" s="126" t="s">
        <v>59</v>
      </c>
      <c r="O39" s="126"/>
      <c r="P39" s="126"/>
      <c r="Q39" s="131">
        <f t="shared" si="7"/>
        <v>21.6</v>
      </c>
      <c r="R39" s="131">
        <v>25.92</v>
      </c>
      <c r="S39" s="140" t="s">
        <v>75</v>
      </c>
      <c r="T39" s="134" t="s">
        <v>46</v>
      </c>
      <c r="U39" s="128" t="s">
        <v>60</v>
      </c>
      <c r="V39" s="142">
        <v>44166</v>
      </c>
      <c r="W39" s="142">
        <f t="shared" si="8"/>
        <v>44196</v>
      </c>
      <c r="X39" s="129" t="s">
        <v>40</v>
      </c>
      <c r="Y39" s="129" t="s">
        <v>40</v>
      </c>
      <c r="Z39" s="129" t="s">
        <v>40</v>
      </c>
      <c r="AA39" s="129" t="s">
        <v>40</v>
      </c>
      <c r="AB39" s="141" t="str">
        <f t="shared" si="9"/>
        <v>Оказание услуг по изготовлению дубликатов государственных регистрационных номерных знаков</v>
      </c>
      <c r="AC39" s="129" t="s">
        <v>37</v>
      </c>
      <c r="AD39" s="134">
        <v>796</v>
      </c>
      <c r="AE39" s="134" t="s">
        <v>38</v>
      </c>
      <c r="AF39" s="134">
        <v>1</v>
      </c>
      <c r="AG39" s="135">
        <v>97000000000</v>
      </c>
      <c r="AH39" s="129" t="s">
        <v>39</v>
      </c>
      <c r="AI39" s="133">
        <f t="shared" si="10"/>
        <v>44216</v>
      </c>
      <c r="AJ39" s="142">
        <f>AI39</f>
        <v>44216</v>
      </c>
      <c r="AK39" s="133">
        <v>44561</v>
      </c>
      <c r="AL39" s="128">
        <v>2021</v>
      </c>
      <c r="AM39" s="135" t="s">
        <v>40</v>
      </c>
      <c r="AN39" s="60"/>
      <c r="AO39" s="13"/>
      <c r="AP39" s="13"/>
      <c r="AQ39" s="13"/>
      <c r="AR39" s="13"/>
      <c r="AS39" s="13"/>
      <c r="AT39" s="13"/>
      <c r="AU39" s="13"/>
      <c r="AV39" s="13"/>
      <c r="AW39" s="120"/>
    </row>
    <row r="40" spans="1:49" s="12" customFormat="1" ht="41.25" customHeight="1" x14ac:dyDescent="0.25">
      <c r="A40" s="134">
        <v>3</v>
      </c>
      <c r="B40" s="128">
        <v>2123</v>
      </c>
      <c r="C40" s="128" t="s">
        <v>46</v>
      </c>
      <c r="D40" s="128" t="s">
        <v>93</v>
      </c>
      <c r="E40" s="128" t="s">
        <v>42</v>
      </c>
      <c r="F40" s="128">
        <v>6</v>
      </c>
      <c r="G40" s="126" t="s">
        <v>94</v>
      </c>
      <c r="H40" s="138" t="s">
        <v>95</v>
      </c>
      <c r="I40" s="138" t="s">
        <v>96</v>
      </c>
      <c r="J40" s="139" t="s">
        <v>56</v>
      </c>
      <c r="K40" s="135"/>
      <c r="L40" s="135"/>
      <c r="M40" s="134" t="s">
        <v>43</v>
      </c>
      <c r="N40" s="126" t="s">
        <v>59</v>
      </c>
      <c r="O40" s="126"/>
      <c r="P40" s="126"/>
      <c r="Q40" s="131">
        <f t="shared" si="7"/>
        <v>78.28</v>
      </c>
      <c r="R40" s="131">
        <v>93.936000000000007</v>
      </c>
      <c r="S40" s="140" t="s">
        <v>75</v>
      </c>
      <c r="T40" s="139" t="s">
        <v>46</v>
      </c>
      <c r="U40" s="139" t="s">
        <v>60</v>
      </c>
      <c r="V40" s="133">
        <v>44137</v>
      </c>
      <c r="W40" s="133">
        <f t="shared" si="8"/>
        <v>44167</v>
      </c>
      <c r="X40" s="129" t="s">
        <v>40</v>
      </c>
      <c r="Y40" s="129" t="s">
        <v>40</v>
      </c>
      <c r="Z40" s="129" t="s">
        <v>40</v>
      </c>
      <c r="AA40" s="129" t="s">
        <v>40</v>
      </c>
      <c r="AB40" s="141" t="s">
        <v>94</v>
      </c>
      <c r="AC40" s="129" t="s">
        <v>37</v>
      </c>
      <c r="AD40" s="135">
        <v>796</v>
      </c>
      <c r="AE40" s="135" t="s">
        <v>38</v>
      </c>
      <c r="AF40" s="126">
        <v>1</v>
      </c>
      <c r="AG40" s="135">
        <v>97000000000</v>
      </c>
      <c r="AH40" s="129" t="s">
        <v>39</v>
      </c>
      <c r="AI40" s="133">
        <f t="shared" si="10"/>
        <v>44187</v>
      </c>
      <c r="AJ40" s="142">
        <v>44197</v>
      </c>
      <c r="AK40" s="142">
        <v>44561</v>
      </c>
      <c r="AL40" s="127">
        <v>2021</v>
      </c>
      <c r="AM40" s="135" t="s">
        <v>40</v>
      </c>
      <c r="AN40" s="60"/>
      <c r="AO40" s="13"/>
      <c r="AP40" s="13"/>
      <c r="AQ40" s="13"/>
      <c r="AR40" s="13"/>
      <c r="AS40" s="13"/>
      <c r="AT40" s="13"/>
      <c r="AU40" s="13"/>
      <c r="AV40" s="13"/>
      <c r="AW40" s="120"/>
    </row>
    <row r="41" spans="1:49" s="12" customFormat="1" ht="41.25" customHeight="1" x14ac:dyDescent="0.25">
      <c r="A41" s="134">
        <v>3</v>
      </c>
      <c r="B41" s="128">
        <v>2123</v>
      </c>
      <c r="C41" s="128" t="s">
        <v>46</v>
      </c>
      <c r="D41" s="128" t="s">
        <v>93</v>
      </c>
      <c r="E41" s="128" t="s">
        <v>80</v>
      </c>
      <c r="F41" s="128">
        <v>7</v>
      </c>
      <c r="G41" s="126" t="s">
        <v>132</v>
      </c>
      <c r="H41" s="138" t="s">
        <v>98</v>
      </c>
      <c r="I41" s="138" t="s">
        <v>133</v>
      </c>
      <c r="J41" s="139" t="s">
        <v>56</v>
      </c>
      <c r="K41" s="135"/>
      <c r="L41" s="135"/>
      <c r="M41" s="134" t="s">
        <v>43</v>
      </c>
      <c r="N41" s="126" t="s">
        <v>59</v>
      </c>
      <c r="O41" s="126"/>
      <c r="P41" s="126"/>
      <c r="Q41" s="131">
        <f t="shared" si="7"/>
        <v>81.009500000000003</v>
      </c>
      <c r="R41" s="131">
        <v>97.211399999999998</v>
      </c>
      <c r="S41" s="140" t="s">
        <v>75</v>
      </c>
      <c r="T41" s="139" t="s">
        <v>46</v>
      </c>
      <c r="U41" s="139" t="s">
        <v>60</v>
      </c>
      <c r="V41" s="133">
        <v>44137</v>
      </c>
      <c r="W41" s="133">
        <f t="shared" si="8"/>
        <v>44167</v>
      </c>
      <c r="X41" s="129" t="s">
        <v>40</v>
      </c>
      <c r="Y41" s="129" t="s">
        <v>40</v>
      </c>
      <c r="Z41" s="129" t="s">
        <v>40</v>
      </c>
      <c r="AA41" s="129" t="s">
        <v>40</v>
      </c>
      <c r="AB41" s="141" t="s">
        <v>132</v>
      </c>
      <c r="AC41" s="129" t="s">
        <v>37</v>
      </c>
      <c r="AD41" s="135">
        <v>796</v>
      </c>
      <c r="AE41" s="135" t="s">
        <v>38</v>
      </c>
      <c r="AF41" s="126">
        <v>1</v>
      </c>
      <c r="AG41" s="135">
        <v>97000000000</v>
      </c>
      <c r="AH41" s="129" t="s">
        <v>39</v>
      </c>
      <c r="AI41" s="133">
        <f t="shared" si="10"/>
        <v>44187</v>
      </c>
      <c r="AJ41" s="142">
        <v>44197</v>
      </c>
      <c r="AK41" s="142">
        <v>44561</v>
      </c>
      <c r="AL41" s="127">
        <v>2021</v>
      </c>
      <c r="AM41" s="135" t="s">
        <v>40</v>
      </c>
      <c r="AN41" s="60"/>
      <c r="AO41" s="13"/>
      <c r="AP41" s="13"/>
      <c r="AQ41" s="13"/>
      <c r="AR41" s="13"/>
      <c r="AS41" s="13"/>
      <c r="AT41" s="13"/>
      <c r="AU41" s="13"/>
      <c r="AV41" s="13"/>
      <c r="AW41" s="120"/>
    </row>
    <row r="42" spans="1:49" s="12" customFormat="1" ht="41.25" customHeight="1" x14ac:dyDescent="0.25">
      <c r="A42" s="135">
        <v>3</v>
      </c>
      <c r="B42" s="128">
        <v>2123</v>
      </c>
      <c r="C42" s="139" t="s">
        <v>46</v>
      </c>
      <c r="D42" s="139" t="s">
        <v>82</v>
      </c>
      <c r="E42" s="139" t="s">
        <v>83</v>
      </c>
      <c r="F42" s="139">
        <v>8</v>
      </c>
      <c r="G42" s="126" t="s">
        <v>134</v>
      </c>
      <c r="H42" s="136" t="s">
        <v>135</v>
      </c>
      <c r="I42" s="136" t="s">
        <v>135</v>
      </c>
      <c r="J42" s="128" t="s">
        <v>56</v>
      </c>
      <c r="K42" s="128"/>
      <c r="L42" s="128"/>
      <c r="M42" s="134" t="s">
        <v>43</v>
      </c>
      <c r="N42" s="143" t="s">
        <v>59</v>
      </c>
      <c r="O42" s="143"/>
      <c r="P42" s="143"/>
      <c r="Q42" s="131">
        <f t="shared" si="7"/>
        <v>81.598399999999998</v>
      </c>
      <c r="R42" s="144">
        <v>97.918080000000003</v>
      </c>
      <c r="S42" s="132" t="s">
        <v>75</v>
      </c>
      <c r="T42" s="129" t="s">
        <v>46</v>
      </c>
      <c r="U42" s="127" t="s">
        <v>60</v>
      </c>
      <c r="V42" s="142">
        <v>44137</v>
      </c>
      <c r="W42" s="142">
        <f t="shared" si="8"/>
        <v>44167</v>
      </c>
      <c r="X42" s="129" t="s">
        <v>40</v>
      </c>
      <c r="Y42" s="129" t="s">
        <v>40</v>
      </c>
      <c r="Z42" s="129" t="s">
        <v>40</v>
      </c>
      <c r="AA42" s="129" t="s">
        <v>40</v>
      </c>
      <c r="AB42" s="141" t="s">
        <v>134</v>
      </c>
      <c r="AC42" s="129" t="s">
        <v>37</v>
      </c>
      <c r="AD42" s="134">
        <v>876</v>
      </c>
      <c r="AE42" s="134" t="s">
        <v>86</v>
      </c>
      <c r="AF42" s="134">
        <v>1</v>
      </c>
      <c r="AG42" s="135">
        <v>97000000000</v>
      </c>
      <c r="AH42" s="129" t="s">
        <v>39</v>
      </c>
      <c r="AI42" s="142">
        <f>W42+20</f>
        <v>44187</v>
      </c>
      <c r="AJ42" s="142">
        <v>44197</v>
      </c>
      <c r="AK42" s="142">
        <v>44561</v>
      </c>
      <c r="AL42" s="127">
        <v>2021</v>
      </c>
      <c r="AM42" s="135" t="s">
        <v>40</v>
      </c>
      <c r="AN42" s="60"/>
      <c r="AO42" s="13"/>
      <c r="AP42" s="13"/>
      <c r="AQ42" s="13"/>
      <c r="AR42" s="13"/>
      <c r="AS42" s="13"/>
      <c r="AT42" s="13"/>
      <c r="AU42" s="13"/>
      <c r="AV42" s="13"/>
      <c r="AW42" s="120"/>
    </row>
    <row r="43" spans="1:49" s="12" customFormat="1" ht="41.25" customHeight="1" x14ac:dyDescent="0.25">
      <c r="A43" s="126">
        <v>3</v>
      </c>
      <c r="B43" s="128">
        <v>2123</v>
      </c>
      <c r="C43" s="127" t="s">
        <v>46</v>
      </c>
      <c r="D43" s="139" t="s">
        <v>82</v>
      </c>
      <c r="E43" s="128" t="s">
        <v>83</v>
      </c>
      <c r="F43" s="128">
        <v>9</v>
      </c>
      <c r="G43" s="126" t="s">
        <v>136</v>
      </c>
      <c r="H43" s="145" t="s">
        <v>116</v>
      </c>
      <c r="I43" s="145" t="s">
        <v>116</v>
      </c>
      <c r="J43" s="128" t="s">
        <v>56</v>
      </c>
      <c r="K43" s="146"/>
      <c r="L43" s="146"/>
      <c r="M43" s="134" t="s">
        <v>43</v>
      </c>
      <c r="N43" s="126" t="s">
        <v>59</v>
      </c>
      <c r="O43" s="147"/>
      <c r="P43" s="147"/>
      <c r="Q43" s="131">
        <f t="shared" si="7"/>
        <v>74.998729999999995</v>
      </c>
      <c r="R43" s="148">
        <v>89.998480000000001</v>
      </c>
      <c r="S43" s="132" t="s">
        <v>75</v>
      </c>
      <c r="T43" s="126" t="s">
        <v>46</v>
      </c>
      <c r="U43" s="127" t="s">
        <v>60</v>
      </c>
      <c r="V43" s="142">
        <v>44137</v>
      </c>
      <c r="W43" s="142">
        <f t="shared" si="8"/>
        <v>44167</v>
      </c>
      <c r="X43" s="129" t="s">
        <v>40</v>
      </c>
      <c r="Y43" s="129" t="s">
        <v>40</v>
      </c>
      <c r="Z43" s="129" t="s">
        <v>40</v>
      </c>
      <c r="AA43" s="129" t="s">
        <v>40</v>
      </c>
      <c r="AB43" s="126" t="str">
        <f t="shared" ref="AB43" si="11">G43</f>
        <v>Поставка материалов для проведения окрасочных работ автомобилей</v>
      </c>
      <c r="AC43" s="129" t="s">
        <v>37</v>
      </c>
      <c r="AD43" s="135">
        <v>876</v>
      </c>
      <c r="AE43" s="135" t="s">
        <v>86</v>
      </c>
      <c r="AF43" s="126">
        <v>1</v>
      </c>
      <c r="AG43" s="135">
        <v>97000000000</v>
      </c>
      <c r="AH43" s="126" t="s">
        <v>39</v>
      </c>
      <c r="AI43" s="142">
        <f t="shared" ref="AI43:AI47" si="12">W43+20</f>
        <v>44187</v>
      </c>
      <c r="AJ43" s="142">
        <v>44197</v>
      </c>
      <c r="AK43" s="142">
        <v>44561</v>
      </c>
      <c r="AL43" s="127">
        <v>2020</v>
      </c>
      <c r="AM43" s="126" t="s">
        <v>40</v>
      </c>
      <c r="AN43" s="60"/>
      <c r="AO43" s="13"/>
      <c r="AP43" s="13"/>
      <c r="AQ43" s="13"/>
      <c r="AR43" s="13"/>
      <c r="AS43" s="13"/>
      <c r="AT43" s="13"/>
      <c r="AU43" s="13"/>
      <c r="AV43" s="13"/>
      <c r="AW43" s="120"/>
    </row>
    <row r="44" spans="1:49" s="12" customFormat="1" ht="41.25" customHeight="1" x14ac:dyDescent="0.25">
      <c r="A44" s="135">
        <v>3</v>
      </c>
      <c r="B44" s="128">
        <v>2123</v>
      </c>
      <c r="C44" s="139" t="s">
        <v>46</v>
      </c>
      <c r="D44" s="139" t="s">
        <v>82</v>
      </c>
      <c r="E44" s="139" t="s">
        <v>83</v>
      </c>
      <c r="F44" s="139">
        <v>10</v>
      </c>
      <c r="G44" s="129" t="s">
        <v>137</v>
      </c>
      <c r="H44" s="136" t="s">
        <v>138</v>
      </c>
      <c r="I44" s="136" t="s">
        <v>138</v>
      </c>
      <c r="J44" s="128" t="s">
        <v>56</v>
      </c>
      <c r="K44" s="128"/>
      <c r="L44" s="128"/>
      <c r="M44" s="134" t="s">
        <v>43</v>
      </c>
      <c r="N44" s="143" t="s">
        <v>59</v>
      </c>
      <c r="O44" s="143"/>
      <c r="P44" s="143"/>
      <c r="Q44" s="131">
        <f t="shared" si="7"/>
        <v>77.898920000000004</v>
      </c>
      <c r="R44" s="144">
        <v>93.478700000000003</v>
      </c>
      <c r="S44" s="132" t="s">
        <v>75</v>
      </c>
      <c r="T44" s="129" t="s">
        <v>46</v>
      </c>
      <c r="U44" s="127" t="s">
        <v>60</v>
      </c>
      <c r="V44" s="142">
        <v>44137</v>
      </c>
      <c r="W44" s="142">
        <f t="shared" si="8"/>
        <v>44167</v>
      </c>
      <c r="X44" s="129" t="s">
        <v>40</v>
      </c>
      <c r="Y44" s="129" t="s">
        <v>40</v>
      </c>
      <c r="Z44" s="129" t="s">
        <v>40</v>
      </c>
      <c r="AA44" s="129" t="s">
        <v>40</v>
      </c>
      <c r="AB44" s="141" t="s">
        <v>137</v>
      </c>
      <c r="AC44" s="129" t="s">
        <v>37</v>
      </c>
      <c r="AD44" s="134">
        <v>876</v>
      </c>
      <c r="AE44" s="134" t="s">
        <v>86</v>
      </c>
      <c r="AF44" s="134">
        <v>1</v>
      </c>
      <c r="AG44" s="135">
        <v>97000000000</v>
      </c>
      <c r="AH44" s="129" t="s">
        <v>39</v>
      </c>
      <c r="AI44" s="142">
        <f t="shared" si="12"/>
        <v>44187</v>
      </c>
      <c r="AJ44" s="142">
        <v>44197</v>
      </c>
      <c r="AK44" s="142">
        <v>44561</v>
      </c>
      <c r="AL44" s="127">
        <v>2021</v>
      </c>
      <c r="AM44" s="135" t="s">
        <v>40</v>
      </c>
      <c r="AN44" s="60"/>
      <c r="AO44" s="13"/>
      <c r="AP44" s="13"/>
      <c r="AQ44" s="13"/>
      <c r="AR44" s="13"/>
      <c r="AS44" s="13"/>
      <c r="AT44" s="13"/>
      <c r="AU44" s="13"/>
      <c r="AV44" s="13"/>
      <c r="AW44" s="120"/>
    </row>
    <row r="45" spans="1:49" s="12" customFormat="1" ht="41.25" customHeight="1" x14ac:dyDescent="0.25">
      <c r="A45" s="134">
        <v>3</v>
      </c>
      <c r="B45" s="128">
        <v>2123</v>
      </c>
      <c r="C45" s="127" t="s">
        <v>46</v>
      </c>
      <c r="D45" s="128" t="s">
        <v>82</v>
      </c>
      <c r="E45" s="128" t="s">
        <v>83</v>
      </c>
      <c r="F45" s="128">
        <v>11</v>
      </c>
      <c r="G45" s="129" t="s">
        <v>139</v>
      </c>
      <c r="H45" s="136" t="s">
        <v>140</v>
      </c>
      <c r="I45" s="136" t="s">
        <v>141</v>
      </c>
      <c r="J45" s="128" t="s">
        <v>56</v>
      </c>
      <c r="K45" s="128"/>
      <c r="L45" s="128"/>
      <c r="M45" s="134" t="s">
        <v>43</v>
      </c>
      <c r="N45" s="126" t="s">
        <v>59</v>
      </c>
      <c r="O45" s="126"/>
      <c r="P45" s="126"/>
      <c r="Q45" s="131">
        <f t="shared" si="7"/>
        <v>82.498260000000002</v>
      </c>
      <c r="R45" s="131">
        <v>98.997910000000005</v>
      </c>
      <c r="S45" s="140" t="s">
        <v>75</v>
      </c>
      <c r="T45" s="134" t="s">
        <v>46</v>
      </c>
      <c r="U45" s="128" t="s">
        <v>60</v>
      </c>
      <c r="V45" s="142">
        <v>44166</v>
      </c>
      <c r="W45" s="142">
        <f t="shared" si="8"/>
        <v>44196</v>
      </c>
      <c r="X45" s="129" t="s">
        <v>40</v>
      </c>
      <c r="Y45" s="129" t="s">
        <v>40</v>
      </c>
      <c r="Z45" s="129" t="s">
        <v>40</v>
      </c>
      <c r="AA45" s="129" t="s">
        <v>40</v>
      </c>
      <c r="AB45" s="141" t="str">
        <f t="shared" ref="AB45:AB49" si="13">G45</f>
        <v>Поставка абразивного, режущего, слесарного, мерительного и строительного инструмента</v>
      </c>
      <c r="AC45" s="129" t="s">
        <v>37</v>
      </c>
      <c r="AD45" s="134">
        <v>876</v>
      </c>
      <c r="AE45" s="134" t="s">
        <v>86</v>
      </c>
      <c r="AF45" s="134">
        <v>1</v>
      </c>
      <c r="AG45" s="135">
        <v>97000000000</v>
      </c>
      <c r="AH45" s="129" t="s">
        <v>39</v>
      </c>
      <c r="AI45" s="142">
        <f t="shared" si="12"/>
        <v>44216</v>
      </c>
      <c r="AJ45" s="142">
        <f>AI45</f>
        <v>44216</v>
      </c>
      <c r="AK45" s="142">
        <v>44561</v>
      </c>
      <c r="AL45" s="127">
        <v>2021</v>
      </c>
      <c r="AM45" s="135" t="s">
        <v>40</v>
      </c>
      <c r="AN45" s="60"/>
      <c r="AO45" s="13"/>
      <c r="AP45" s="13"/>
      <c r="AQ45" s="13"/>
      <c r="AR45" s="13"/>
      <c r="AS45" s="13"/>
      <c r="AT45" s="13"/>
      <c r="AU45" s="13"/>
      <c r="AV45" s="13"/>
      <c r="AW45" s="120"/>
    </row>
    <row r="46" spans="1:49" s="12" customFormat="1" ht="41.25" customHeight="1" x14ac:dyDescent="0.25">
      <c r="A46" s="134">
        <v>3</v>
      </c>
      <c r="B46" s="128">
        <v>2123</v>
      </c>
      <c r="C46" s="127" t="s">
        <v>46</v>
      </c>
      <c r="D46" s="128" t="s">
        <v>82</v>
      </c>
      <c r="E46" s="128" t="s">
        <v>83</v>
      </c>
      <c r="F46" s="139">
        <v>12</v>
      </c>
      <c r="G46" s="126" t="s">
        <v>142</v>
      </c>
      <c r="H46" s="138" t="s">
        <v>143</v>
      </c>
      <c r="I46" s="138" t="s">
        <v>144</v>
      </c>
      <c r="J46" s="128" t="s">
        <v>56</v>
      </c>
      <c r="K46" s="128"/>
      <c r="L46" s="128"/>
      <c r="M46" s="134" t="s">
        <v>43</v>
      </c>
      <c r="N46" s="126" t="s">
        <v>59</v>
      </c>
      <c r="O46" s="126"/>
      <c r="P46" s="126"/>
      <c r="Q46" s="131">
        <f t="shared" si="7"/>
        <v>74.887450000000001</v>
      </c>
      <c r="R46" s="131">
        <v>89.864940000000004</v>
      </c>
      <c r="S46" s="140" t="s">
        <v>75</v>
      </c>
      <c r="T46" s="134" t="s">
        <v>46</v>
      </c>
      <c r="U46" s="128" t="s">
        <v>60</v>
      </c>
      <c r="V46" s="142">
        <v>44166</v>
      </c>
      <c r="W46" s="142">
        <f t="shared" si="8"/>
        <v>44196</v>
      </c>
      <c r="X46" s="129" t="s">
        <v>40</v>
      </c>
      <c r="Y46" s="129" t="s">
        <v>40</v>
      </c>
      <c r="Z46" s="129" t="s">
        <v>40</v>
      </c>
      <c r="AA46" s="129" t="s">
        <v>40</v>
      </c>
      <c r="AB46" s="141" t="str">
        <f t="shared" si="13"/>
        <v>Поставка электродов и сварочной проволоки</v>
      </c>
      <c r="AC46" s="129" t="s">
        <v>37</v>
      </c>
      <c r="AD46" s="134">
        <v>876</v>
      </c>
      <c r="AE46" s="134" t="s">
        <v>86</v>
      </c>
      <c r="AF46" s="134">
        <v>1</v>
      </c>
      <c r="AG46" s="135">
        <v>97000000000</v>
      </c>
      <c r="AH46" s="129" t="s">
        <v>39</v>
      </c>
      <c r="AI46" s="142">
        <f t="shared" si="12"/>
        <v>44216</v>
      </c>
      <c r="AJ46" s="142">
        <f t="shared" ref="AJ46:AJ47" si="14">AI46</f>
        <v>44216</v>
      </c>
      <c r="AK46" s="142">
        <v>44561</v>
      </c>
      <c r="AL46" s="127">
        <v>2021</v>
      </c>
      <c r="AM46" s="135" t="s">
        <v>40</v>
      </c>
      <c r="AN46" s="60"/>
      <c r="AO46" s="13"/>
      <c r="AP46" s="13"/>
      <c r="AQ46" s="13"/>
      <c r="AR46" s="13"/>
      <c r="AS46" s="13"/>
      <c r="AT46" s="13"/>
      <c r="AU46" s="13"/>
      <c r="AV46" s="13"/>
      <c r="AW46" s="120"/>
    </row>
    <row r="47" spans="1:49" s="12" customFormat="1" ht="41.25" customHeight="1" x14ac:dyDescent="0.25">
      <c r="A47" s="134">
        <v>3</v>
      </c>
      <c r="B47" s="128">
        <v>2123</v>
      </c>
      <c r="C47" s="127" t="s">
        <v>46</v>
      </c>
      <c r="D47" s="128" t="s">
        <v>82</v>
      </c>
      <c r="E47" s="128" t="s">
        <v>83</v>
      </c>
      <c r="F47" s="128">
        <v>13</v>
      </c>
      <c r="G47" s="126" t="s">
        <v>145</v>
      </c>
      <c r="H47" s="138" t="s">
        <v>146</v>
      </c>
      <c r="I47" s="138" t="s">
        <v>146</v>
      </c>
      <c r="J47" s="128" t="s">
        <v>56</v>
      </c>
      <c r="K47" s="128"/>
      <c r="L47" s="128"/>
      <c r="M47" s="134" t="s">
        <v>43</v>
      </c>
      <c r="N47" s="126" t="s">
        <v>59</v>
      </c>
      <c r="O47" s="126"/>
      <c r="P47" s="126"/>
      <c r="Q47" s="131">
        <f t="shared" si="7"/>
        <v>32.628959999999999</v>
      </c>
      <c r="R47" s="131">
        <v>39.15475</v>
      </c>
      <c r="S47" s="140" t="s">
        <v>75</v>
      </c>
      <c r="T47" s="134" t="s">
        <v>46</v>
      </c>
      <c r="U47" s="128" t="s">
        <v>60</v>
      </c>
      <c r="V47" s="142">
        <v>44166</v>
      </c>
      <c r="W47" s="142">
        <f t="shared" si="8"/>
        <v>44196</v>
      </c>
      <c r="X47" s="129" t="s">
        <v>40</v>
      </c>
      <c r="Y47" s="129" t="s">
        <v>40</v>
      </c>
      <c r="Z47" s="129" t="s">
        <v>40</v>
      </c>
      <c r="AA47" s="129" t="s">
        <v>40</v>
      </c>
      <c r="AB47" s="141" t="str">
        <f t="shared" si="13"/>
        <v>Поставка аптечек (комплектующих для них), медицинских приборов</v>
      </c>
      <c r="AC47" s="129" t="s">
        <v>37</v>
      </c>
      <c r="AD47" s="134">
        <v>876</v>
      </c>
      <c r="AE47" s="134" t="s">
        <v>86</v>
      </c>
      <c r="AF47" s="134">
        <v>1</v>
      </c>
      <c r="AG47" s="135">
        <v>97000000000</v>
      </c>
      <c r="AH47" s="129" t="s">
        <v>39</v>
      </c>
      <c r="AI47" s="142">
        <f t="shared" si="12"/>
        <v>44216</v>
      </c>
      <c r="AJ47" s="142">
        <f t="shared" si="14"/>
        <v>44216</v>
      </c>
      <c r="AK47" s="142">
        <v>44561</v>
      </c>
      <c r="AL47" s="127">
        <v>2021</v>
      </c>
      <c r="AM47" s="135" t="s">
        <v>40</v>
      </c>
      <c r="AN47" s="60"/>
      <c r="AO47" s="13"/>
      <c r="AP47" s="13"/>
      <c r="AQ47" s="13"/>
      <c r="AR47" s="13"/>
      <c r="AS47" s="13"/>
      <c r="AT47" s="13"/>
      <c r="AU47" s="13"/>
      <c r="AV47" s="13"/>
      <c r="AW47" s="120"/>
    </row>
    <row r="48" spans="1:49" s="12" customFormat="1" ht="41.25" customHeight="1" x14ac:dyDescent="0.25">
      <c r="A48" s="134">
        <v>3</v>
      </c>
      <c r="B48" s="128">
        <v>2123</v>
      </c>
      <c r="C48" s="127" t="s">
        <v>46</v>
      </c>
      <c r="D48" s="128" t="s">
        <v>147</v>
      </c>
      <c r="E48" s="128" t="s">
        <v>80</v>
      </c>
      <c r="F48" s="128">
        <v>14</v>
      </c>
      <c r="G48" s="126" t="s">
        <v>148</v>
      </c>
      <c r="H48" s="149" t="s">
        <v>149</v>
      </c>
      <c r="I48" s="149" t="s">
        <v>150</v>
      </c>
      <c r="J48" s="128" t="s">
        <v>56</v>
      </c>
      <c r="K48" s="128"/>
      <c r="L48" s="128"/>
      <c r="M48" s="134" t="s">
        <v>43</v>
      </c>
      <c r="N48" s="126" t="s">
        <v>59</v>
      </c>
      <c r="O48" s="126"/>
      <c r="P48" s="126"/>
      <c r="Q48" s="131">
        <f t="shared" si="7"/>
        <v>82.1</v>
      </c>
      <c r="R48" s="131">
        <v>98.52</v>
      </c>
      <c r="S48" s="140" t="s">
        <v>75</v>
      </c>
      <c r="T48" s="134" t="s">
        <v>46</v>
      </c>
      <c r="U48" s="128" t="s">
        <v>60</v>
      </c>
      <c r="V48" s="142">
        <v>44137</v>
      </c>
      <c r="W48" s="142">
        <f>V48+30</f>
        <v>44167</v>
      </c>
      <c r="X48" s="129" t="s">
        <v>40</v>
      </c>
      <c r="Y48" s="129" t="s">
        <v>40</v>
      </c>
      <c r="Z48" s="129" t="s">
        <v>40</v>
      </c>
      <c r="AA48" s="129" t="s">
        <v>40</v>
      </c>
      <c r="AB48" s="141" t="str">
        <f t="shared" si="13"/>
        <v>Выполнение работ по техническому обслуживанию и ремонту теплосчетчиков</v>
      </c>
      <c r="AC48" s="129" t="s">
        <v>37</v>
      </c>
      <c r="AD48" s="134">
        <v>876</v>
      </c>
      <c r="AE48" s="134" t="s">
        <v>86</v>
      </c>
      <c r="AF48" s="134">
        <v>1</v>
      </c>
      <c r="AG48" s="135">
        <v>97000000000</v>
      </c>
      <c r="AH48" s="129" t="s">
        <v>39</v>
      </c>
      <c r="AI48" s="142">
        <f>W48+20</f>
        <v>44187</v>
      </c>
      <c r="AJ48" s="142">
        <v>44197</v>
      </c>
      <c r="AK48" s="142">
        <v>44561</v>
      </c>
      <c r="AL48" s="127">
        <v>2021</v>
      </c>
      <c r="AM48" s="135" t="s">
        <v>40</v>
      </c>
      <c r="AN48" s="60"/>
      <c r="AO48" s="13"/>
      <c r="AP48" s="13"/>
      <c r="AQ48" s="13"/>
      <c r="AR48" s="13"/>
      <c r="AS48" s="13"/>
      <c r="AT48" s="13"/>
      <c r="AU48" s="13"/>
      <c r="AV48" s="13"/>
      <c r="AW48" s="120"/>
    </row>
    <row r="49" spans="1:49" s="12" customFormat="1" ht="41.25" customHeight="1" x14ac:dyDescent="0.25">
      <c r="A49" s="134">
        <v>3</v>
      </c>
      <c r="B49" s="127">
        <v>2123</v>
      </c>
      <c r="C49" s="127" t="s">
        <v>46</v>
      </c>
      <c r="D49" s="128" t="s">
        <v>79</v>
      </c>
      <c r="E49" s="128" t="s">
        <v>80</v>
      </c>
      <c r="F49" s="128">
        <v>15</v>
      </c>
      <c r="G49" s="143" t="s">
        <v>97</v>
      </c>
      <c r="H49" s="138" t="s">
        <v>98</v>
      </c>
      <c r="I49" s="138" t="s">
        <v>98</v>
      </c>
      <c r="J49" s="139" t="s">
        <v>56</v>
      </c>
      <c r="K49" s="139"/>
      <c r="L49" s="139"/>
      <c r="M49" s="134" t="s">
        <v>43</v>
      </c>
      <c r="N49" s="143" t="s">
        <v>59</v>
      </c>
      <c r="O49" s="126"/>
      <c r="P49" s="126"/>
      <c r="Q49" s="130">
        <f t="shared" si="7"/>
        <v>83.2</v>
      </c>
      <c r="R49" s="131">
        <v>99.84</v>
      </c>
      <c r="S49" s="140" t="s">
        <v>75</v>
      </c>
      <c r="T49" s="135" t="s">
        <v>46</v>
      </c>
      <c r="U49" s="139" t="s">
        <v>60</v>
      </c>
      <c r="V49" s="133">
        <v>44166</v>
      </c>
      <c r="W49" s="133">
        <f>V49+30</f>
        <v>44196</v>
      </c>
      <c r="X49" s="129" t="s">
        <v>40</v>
      </c>
      <c r="Y49" s="129" t="s">
        <v>40</v>
      </c>
      <c r="Z49" s="129" t="s">
        <v>40</v>
      </c>
      <c r="AA49" s="129" t="s">
        <v>40</v>
      </c>
      <c r="AB49" s="141" t="str">
        <f t="shared" si="13"/>
        <v>Выполнение работ по ремонту коленчатых валов и блоков цилиндров автомобилей и механизмов</v>
      </c>
      <c r="AC49" s="129" t="s">
        <v>37</v>
      </c>
      <c r="AD49" s="135">
        <v>796</v>
      </c>
      <c r="AE49" s="135" t="s">
        <v>38</v>
      </c>
      <c r="AF49" s="126">
        <v>1</v>
      </c>
      <c r="AG49" s="135">
        <v>97000000000</v>
      </c>
      <c r="AH49" s="129" t="s">
        <v>39</v>
      </c>
      <c r="AI49" s="150">
        <f t="shared" ref="AI49" si="15">W49+20</f>
        <v>44216</v>
      </c>
      <c r="AJ49" s="133">
        <f>AI49</f>
        <v>44216</v>
      </c>
      <c r="AK49" s="133">
        <v>44196</v>
      </c>
      <c r="AL49" s="127">
        <v>2021</v>
      </c>
      <c r="AM49" s="135" t="s">
        <v>40</v>
      </c>
      <c r="AN49" s="60"/>
      <c r="AO49" s="13"/>
      <c r="AP49" s="13"/>
      <c r="AQ49" s="13"/>
      <c r="AR49" s="13"/>
      <c r="AS49" s="13"/>
      <c r="AT49" s="13"/>
      <c r="AU49" s="13"/>
      <c r="AV49" s="13"/>
      <c r="AW49" s="120"/>
    </row>
    <row r="50" spans="1:49" ht="17.25" customHeight="1" x14ac:dyDescent="0.25">
      <c r="A50" s="106" t="s">
        <v>81</v>
      </c>
      <c r="B50" s="107"/>
      <c r="C50" s="108"/>
      <c r="D50" s="109"/>
      <c r="E50" s="110"/>
      <c r="F50" s="111"/>
      <c r="G50" s="112"/>
      <c r="H50" s="113"/>
      <c r="I50" s="113"/>
      <c r="J50" s="111"/>
      <c r="K50" s="111"/>
      <c r="L50" s="111"/>
      <c r="M50" s="114"/>
      <c r="N50" s="108"/>
      <c r="O50" s="108"/>
      <c r="P50" s="108"/>
      <c r="Q50" s="52">
        <f>SUM(Q51:Q52)</f>
        <v>0</v>
      </c>
      <c r="R50" s="52">
        <f>SUM(R51:R52)</f>
        <v>0</v>
      </c>
      <c r="S50" s="115"/>
      <c r="T50" s="114"/>
      <c r="U50" s="110"/>
      <c r="V50" s="116"/>
      <c r="W50" s="116"/>
      <c r="X50" s="112"/>
      <c r="Y50" s="112"/>
      <c r="Z50" s="112"/>
      <c r="AA50" s="112"/>
      <c r="AB50" s="117"/>
      <c r="AC50" s="112"/>
      <c r="AD50" s="114"/>
      <c r="AE50" s="114"/>
      <c r="AF50" s="108"/>
      <c r="AG50" s="114"/>
      <c r="AH50" s="108"/>
      <c r="AI50" s="118"/>
      <c r="AJ50" s="116"/>
      <c r="AK50" s="116"/>
      <c r="AL50" s="111"/>
      <c r="AM50" s="114"/>
      <c r="AN50" s="119"/>
      <c r="AO50" s="119"/>
      <c r="AP50" s="119"/>
      <c r="AQ50" s="119"/>
      <c r="AR50" s="119"/>
      <c r="AS50" s="119"/>
      <c r="AT50" s="119"/>
      <c r="AU50" s="119"/>
      <c r="AV50" s="119"/>
      <c r="AW50" s="120"/>
    </row>
    <row r="51" spans="1:49" s="77" customFormat="1" ht="46.5" customHeight="1" x14ac:dyDescent="0.25">
      <c r="A51" s="75"/>
      <c r="B51" s="94"/>
      <c r="C51" s="94"/>
      <c r="D51" s="94"/>
      <c r="E51" s="94"/>
      <c r="F51" s="94"/>
      <c r="G51" s="75"/>
      <c r="H51" s="95"/>
      <c r="I51" s="95"/>
      <c r="J51" s="96"/>
      <c r="K51" s="96"/>
      <c r="L51" s="96"/>
      <c r="M51" s="75"/>
      <c r="N51" s="68"/>
      <c r="O51" s="68"/>
      <c r="P51" s="97"/>
      <c r="Q51" s="98"/>
      <c r="R51" s="98"/>
      <c r="S51" s="99"/>
      <c r="T51" s="94"/>
      <c r="U51" s="94"/>
      <c r="V51" s="100"/>
      <c r="W51" s="100"/>
      <c r="X51" s="101"/>
      <c r="Y51" s="101"/>
      <c r="Z51" s="101"/>
      <c r="AA51" s="101"/>
      <c r="AB51" s="68"/>
      <c r="AC51" s="101"/>
      <c r="AD51" s="102"/>
      <c r="AE51" s="102"/>
      <c r="AF51" s="102"/>
      <c r="AG51" s="103"/>
      <c r="AH51" s="68"/>
      <c r="AI51" s="104"/>
      <c r="AJ51" s="105"/>
      <c r="AK51" s="105"/>
      <c r="AL51" s="94"/>
      <c r="AM51" s="75"/>
      <c r="AN51" s="85"/>
      <c r="AO51" s="85"/>
      <c r="AP51" s="85"/>
      <c r="AQ51" s="85"/>
      <c r="AR51" s="85"/>
      <c r="AS51" s="85"/>
      <c r="AT51" s="85"/>
      <c r="AU51" s="85"/>
      <c r="AV51" s="85"/>
      <c r="AW51" s="75"/>
    </row>
    <row r="52" spans="1:49" s="77" customFormat="1" ht="40.5" customHeight="1" x14ac:dyDescent="0.25">
      <c r="A52" s="57"/>
      <c r="B52" s="86"/>
      <c r="C52" s="86"/>
      <c r="D52" s="86"/>
      <c r="E52" s="86"/>
      <c r="F52" s="86"/>
      <c r="G52" s="57"/>
      <c r="H52" s="87"/>
      <c r="I52" s="87"/>
      <c r="J52" s="66"/>
      <c r="K52" s="66"/>
      <c r="L52" s="66"/>
      <c r="M52" s="62"/>
      <c r="N52" s="60"/>
      <c r="O52" s="60"/>
      <c r="P52" s="60"/>
      <c r="Q52" s="88"/>
      <c r="R52" s="88"/>
      <c r="S52" s="61"/>
      <c r="T52" s="86"/>
      <c r="U52" s="86"/>
      <c r="V52" s="71"/>
      <c r="W52" s="71"/>
      <c r="X52" s="53"/>
      <c r="Y52" s="53"/>
      <c r="Z52" s="53"/>
      <c r="AA52" s="53"/>
      <c r="AB52" s="60"/>
      <c r="AC52" s="53"/>
      <c r="AD52" s="59"/>
      <c r="AE52" s="59"/>
      <c r="AF52" s="59"/>
      <c r="AG52" s="62"/>
      <c r="AH52" s="60"/>
      <c r="AI52" s="63"/>
      <c r="AJ52" s="89"/>
      <c r="AK52" s="89"/>
      <c r="AL52" s="86"/>
      <c r="AM52" s="57"/>
      <c r="AN52" s="85"/>
      <c r="AO52" s="85"/>
      <c r="AP52" s="85"/>
      <c r="AQ52" s="85"/>
      <c r="AR52" s="85"/>
      <c r="AS52" s="85"/>
      <c r="AT52" s="85"/>
      <c r="AU52" s="85"/>
      <c r="AV52" s="85"/>
      <c r="AW52" s="57"/>
    </row>
    <row r="53" spans="1:49" s="77" customFormat="1" x14ac:dyDescent="0.25">
      <c r="A53" s="78" t="s">
        <v>78</v>
      </c>
      <c r="B53" s="79"/>
      <c r="C53" s="70"/>
      <c r="D53" s="79"/>
      <c r="E53" s="80"/>
      <c r="F53" s="80"/>
      <c r="G53" s="70"/>
      <c r="H53" s="81"/>
      <c r="I53" s="81"/>
      <c r="J53" s="80"/>
      <c r="K53" s="80"/>
      <c r="L53" s="80"/>
      <c r="M53" s="80"/>
      <c r="N53" s="70"/>
      <c r="O53" s="70"/>
      <c r="P53" s="70"/>
      <c r="Q53" s="76">
        <f>SUM(Q54:Q60)</f>
        <v>593.72435000000007</v>
      </c>
      <c r="R53" s="76">
        <f>SUM(R54:R60)</f>
        <v>696.46688000000006</v>
      </c>
      <c r="S53" s="82"/>
      <c r="T53" s="80"/>
      <c r="U53" s="80"/>
      <c r="V53" s="83"/>
      <c r="W53" s="83"/>
      <c r="X53" s="70"/>
      <c r="Y53" s="70"/>
      <c r="Z53" s="70"/>
      <c r="AA53" s="70"/>
      <c r="AB53" s="70"/>
      <c r="AC53" s="70"/>
      <c r="AD53" s="80"/>
      <c r="AE53" s="80"/>
      <c r="AF53" s="80"/>
      <c r="AG53" s="80"/>
      <c r="AH53" s="70"/>
      <c r="AI53" s="80"/>
      <c r="AJ53" s="84"/>
      <c r="AK53" s="80"/>
      <c r="AL53" s="80"/>
      <c r="AM53" s="80"/>
      <c r="AW53" s="121"/>
    </row>
    <row r="54" spans="1:49" ht="40.5" customHeight="1" x14ac:dyDescent="0.25">
      <c r="A54" s="135">
        <v>7</v>
      </c>
      <c r="B54" s="139">
        <v>2117</v>
      </c>
      <c r="C54" s="135" t="s">
        <v>46</v>
      </c>
      <c r="D54" s="139" t="s">
        <v>93</v>
      </c>
      <c r="E54" s="135" t="s">
        <v>42</v>
      </c>
      <c r="F54" s="139">
        <v>1</v>
      </c>
      <c r="G54" s="126" t="s">
        <v>179</v>
      </c>
      <c r="H54" s="135" t="s">
        <v>151</v>
      </c>
      <c r="I54" s="135" t="s">
        <v>152</v>
      </c>
      <c r="J54" s="139" t="s">
        <v>56</v>
      </c>
      <c r="K54" s="139"/>
      <c r="L54" s="139"/>
      <c r="M54" s="134" t="s">
        <v>43</v>
      </c>
      <c r="N54" s="126" t="s">
        <v>59</v>
      </c>
      <c r="O54" s="129"/>
      <c r="P54" s="129"/>
      <c r="Q54" s="131">
        <f>ROUND(R54/1.2,5)</f>
        <v>149.86500000000001</v>
      </c>
      <c r="R54" s="151">
        <v>179.83799999999999</v>
      </c>
      <c r="S54" s="132" t="s">
        <v>84</v>
      </c>
      <c r="T54" s="134" t="s">
        <v>46</v>
      </c>
      <c r="U54" s="128" t="s">
        <v>85</v>
      </c>
      <c r="V54" s="152">
        <v>44137</v>
      </c>
      <c r="W54" s="150">
        <f t="shared" ref="W54:W59" si="16">V54+30</f>
        <v>44167</v>
      </c>
      <c r="X54" s="129" t="s">
        <v>40</v>
      </c>
      <c r="Y54" s="129" t="s">
        <v>40</v>
      </c>
      <c r="Z54" s="129" t="s">
        <v>40</v>
      </c>
      <c r="AA54" s="129" t="s">
        <v>40</v>
      </c>
      <c r="AB54" s="126" t="s">
        <v>153</v>
      </c>
      <c r="AC54" s="129" t="s">
        <v>37</v>
      </c>
      <c r="AD54" s="126">
        <v>796</v>
      </c>
      <c r="AE54" s="126" t="s">
        <v>38</v>
      </c>
      <c r="AF54" s="135">
        <v>1</v>
      </c>
      <c r="AG54" s="135">
        <v>97000000000</v>
      </c>
      <c r="AH54" s="129" t="s">
        <v>39</v>
      </c>
      <c r="AI54" s="150">
        <f t="shared" ref="AI54:AI60" si="17">W54+20</f>
        <v>44187</v>
      </c>
      <c r="AJ54" s="152">
        <v>44197</v>
      </c>
      <c r="AK54" s="150">
        <v>44561</v>
      </c>
      <c r="AL54" s="139">
        <v>2021</v>
      </c>
      <c r="AM54" s="135" t="s">
        <v>40</v>
      </c>
      <c r="AN54" s="57"/>
      <c r="AO54" s="85"/>
      <c r="AP54" s="85"/>
      <c r="AQ54" s="85"/>
      <c r="AR54" s="85"/>
      <c r="AS54" s="85"/>
      <c r="AT54" s="85"/>
      <c r="AU54" s="85"/>
      <c r="AV54" s="85"/>
      <c r="AW54" s="60"/>
    </row>
    <row r="55" spans="1:49" ht="40.5" customHeight="1" x14ac:dyDescent="0.25">
      <c r="A55" s="135">
        <v>7</v>
      </c>
      <c r="B55" s="139">
        <v>2117</v>
      </c>
      <c r="C55" s="135" t="s">
        <v>46</v>
      </c>
      <c r="D55" s="139" t="s">
        <v>82</v>
      </c>
      <c r="E55" s="135" t="s">
        <v>83</v>
      </c>
      <c r="F55" s="139">
        <v>2</v>
      </c>
      <c r="G55" s="126" t="s">
        <v>154</v>
      </c>
      <c r="H55" s="135" t="s">
        <v>155</v>
      </c>
      <c r="I55" s="135" t="s">
        <v>156</v>
      </c>
      <c r="J55" s="139" t="s">
        <v>56</v>
      </c>
      <c r="K55" s="139"/>
      <c r="L55" s="139"/>
      <c r="M55" s="134" t="s">
        <v>43</v>
      </c>
      <c r="N55" s="126" t="s">
        <v>59</v>
      </c>
      <c r="O55" s="129"/>
      <c r="P55" s="129"/>
      <c r="Q55" s="131">
        <f>ROUND(R55/1.2,5)</f>
        <v>90.592399999999998</v>
      </c>
      <c r="R55" s="151">
        <v>108.71088</v>
      </c>
      <c r="S55" s="132" t="s">
        <v>84</v>
      </c>
      <c r="T55" s="134" t="s">
        <v>46</v>
      </c>
      <c r="U55" s="128" t="s">
        <v>85</v>
      </c>
      <c r="V55" s="152">
        <v>44166</v>
      </c>
      <c r="W55" s="150">
        <f t="shared" si="16"/>
        <v>44196</v>
      </c>
      <c r="X55" s="129" t="s">
        <v>40</v>
      </c>
      <c r="Y55" s="129" t="s">
        <v>40</v>
      </c>
      <c r="Z55" s="129" t="s">
        <v>40</v>
      </c>
      <c r="AA55" s="129" t="s">
        <v>40</v>
      </c>
      <c r="AB55" s="126" t="s">
        <v>154</v>
      </c>
      <c r="AC55" s="129" t="s">
        <v>37</v>
      </c>
      <c r="AD55" s="126">
        <v>876</v>
      </c>
      <c r="AE55" s="126" t="s">
        <v>86</v>
      </c>
      <c r="AF55" s="135">
        <v>1</v>
      </c>
      <c r="AG55" s="135">
        <v>97000000000</v>
      </c>
      <c r="AH55" s="129" t="s">
        <v>39</v>
      </c>
      <c r="AI55" s="150">
        <f t="shared" si="17"/>
        <v>44216</v>
      </c>
      <c r="AJ55" s="152">
        <f>AI55</f>
        <v>44216</v>
      </c>
      <c r="AK55" s="150">
        <f>AJ55+30</f>
        <v>44246</v>
      </c>
      <c r="AL55" s="139">
        <v>2021</v>
      </c>
      <c r="AM55" s="135" t="s">
        <v>40</v>
      </c>
      <c r="AN55" s="57"/>
      <c r="AO55" s="85"/>
      <c r="AP55" s="85"/>
      <c r="AQ55" s="85"/>
      <c r="AR55" s="85"/>
      <c r="AS55" s="85"/>
      <c r="AT55" s="85"/>
      <c r="AU55" s="85"/>
      <c r="AV55" s="85"/>
      <c r="AW55" s="60"/>
    </row>
    <row r="56" spans="1:49" ht="40.5" customHeight="1" x14ac:dyDescent="0.25">
      <c r="A56" s="129">
        <v>7</v>
      </c>
      <c r="B56" s="128">
        <v>2127</v>
      </c>
      <c r="C56" s="129" t="s">
        <v>46</v>
      </c>
      <c r="D56" s="128" t="s">
        <v>79</v>
      </c>
      <c r="E56" s="134" t="s">
        <v>42</v>
      </c>
      <c r="F56" s="128">
        <v>1</v>
      </c>
      <c r="G56" s="126" t="s">
        <v>157</v>
      </c>
      <c r="H56" s="138" t="s">
        <v>158</v>
      </c>
      <c r="I56" s="134" t="s">
        <v>159</v>
      </c>
      <c r="J56" s="128" t="s">
        <v>56</v>
      </c>
      <c r="K56" s="153"/>
      <c r="L56" s="153"/>
      <c r="M56" s="134" t="s">
        <v>43</v>
      </c>
      <c r="N56" s="126" t="s">
        <v>59</v>
      </c>
      <c r="O56" s="126"/>
      <c r="P56" s="126"/>
      <c r="Q56" s="131">
        <f>ROUND(R56/1.2,5)</f>
        <v>40.40401</v>
      </c>
      <c r="R56" s="154">
        <v>48.484810000000003</v>
      </c>
      <c r="S56" s="132" t="s">
        <v>75</v>
      </c>
      <c r="T56" s="129" t="s">
        <v>46</v>
      </c>
      <c r="U56" s="126" t="s">
        <v>60</v>
      </c>
      <c r="V56" s="152">
        <v>44137</v>
      </c>
      <c r="W56" s="152">
        <f t="shared" si="16"/>
        <v>44167</v>
      </c>
      <c r="X56" s="129" t="s">
        <v>40</v>
      </c>
      <c r="Y56" s="129" t="s">
        <v>40</v>
      </c>
      <c r="Z56" s="129" t="s">
        <v>40</v>
      </c>
      <c r="AA56" s="129" t="s">
        <v>40</v>
      </c>
      <c r="AB56" s="126" t="s">
        <v>160</v>
      </c>
      <c r="AC56" s="129" t="s">
        <v>37</v>
      </c>
      <c r="AD56" s="135">
        <v>796</v>
      </c>
      <c r="AE56" s="135" t="s">
        <v>38</v>
      </c>
      <c r="AF56" s="126">
        <v>1</v>
      </c>
      <c r="AG56" s="135">
        <v>97000000000</v>
      </c>
      <c r="AH56" s="129" t="s">
        <v>39</v>
      </c>
      <c r="AI56" s="152">
        <f t="shared" si="17"/>
        <v>44187</v>
      </c>
      <c r="AJ56" s="150">
        <v>44197</v>
      </c>
      <c r="AK56" s="152">
        <v>44561</v>
      </c>
      <c r="AL56" s="127">
        <v>2021</v>
      </c>
      <c r="AM56" s="129" t="s">
        <v>40</v>
      </c>
      <c r="AN56" s="57"/>
      <c r="AO56" s="85"/>
      <c r="AP56" s="85"/>
      <c r="AQ56" s="85"/>
      <c r="AR56" s="85"/>
      <c r="AS56" s="85"/>
      <c r="AT56" s="85"/>
      <c r="AU56" s="85"/>
      <c r="AV56" s="85"/>
      <c r="AW56" s="60"/>
    </row>
    <row r="57" spans="1:49" ht="40.5" customHeight="1" x14ac:dyDescent="0.25">
      <c r="A57" s="129">
        <v>7</v>
      </c>
      <c r="B57" s="128">
        <v>2127</v>
      </c>
      <c r="C57" s="129" t="s">
        <v>46</v>
      </c>
      <c r="D57" s="128" t="s">
        <v>79</v>
      </c>
      <c r="E57" s="134" t="s">
        <v>42</v>
      </c>
      <c r="F57" s="128">
        <v>2</v>
      </c>
      <c r="G57" s="126" t="s">
        <v>161</v>
      </c>
      <c r="H57" s="138" t="s">
        <v>162</v>
      </c>
      <c r="I57" s="134" t="s">
        <v>162</v>
      </c>
      <c r="J57" s="128" t="s">
        <v>56</v>
      </c>
      <c r="K57" s="153"/>
      <c r="L57" s="153"/>
      <c r="M57" s="134" t="s">
        <v>43</v>
      </c>
      <c r="N57" s="126" t="s">
        <v>59</v>
      </c>
      <c r="O57" s="126"/>
      <c r="P57" s="126"/>
      <c r="Q57" s="131">
        <f t="shared" ref="Q57:Q59" si="18">ROUND(R57/1.2,5)</f>
        <v>80.551150000000007</v>
      </c>
      <c r="R57" s="154">
        <v>96.661379999999994</v>
      </c>
      <c r="S57" s="132" t="s">
        <v>75</v>
      </c>
      <c r="T57" s="129" t="s">
        <v>46</v>
      </c>
      <c r="U57" s="126" t="s">
        <v>60</v>
      </c>
      <c r="V57" s="152">
        <v>44137</v>
      </c>
      <c r="W57" s="152">
        <f t="shared" si="16"/>
        <v>44167</v>
      </c>
      <c r="X57" s="129" t="s">
        <v>40</v>
      </c>
      <c r="Y57" s="129" t="s">
        <v>40</v>
      </c>
      <c r="Z57" s="129" t="s">
        <v>40</v>
      </c>
      <c r="AA57" s="129" t="s">
        <v>40</v>
      </c>
      <c r="AB57" s="126" t="s">
        <v>161</v>
      </c>
      <c r="AC57" s="129" t="s">
        <v>37</v>
      </c>
      <c r="AD57" s="135">
        <v>796</v>
      </c>
      <c r="AE57" s="135" t="s">
        <v>38</v>
      </c>
      <c r="AF57" s="126">
        <v>1</v>
      </c>
      <c r="AG57" s="135">
        <v>97000000000</v>
      </c>
      <c r="AH57" s="129" t="s">
        <v>39</v>
      </c>
      <c r="AI57" s="152">
        <f t="shared" si="17"/>
        <v>44187</v>
      </c>
      <c r="AJ57" s="150">
        <v>44197</v>
      </c>
      <c r="AK57" s="152">
        <v>44561</v>
      </c>
      <c r="AL57" s="127">
        <v>2021</v>
      </c>
      <c r="AM57" s="129" t="s">
        <v>40</v>
      </c>
      <c r="AN57" s="57"/>
      <c r="AO57" s="85"/>
      <c r="AP57" s="85"/>
      <c r="AQ57" s="85"/>
      <c r="AR57" s="85"/>
      <c r="AS57" s="85"/>
      <c r="AT57" s="85"/>
      <c r="AU57" s="85"/>
      <c r="AV57" s="85"/>
      <c r="AW57" s="60"/>
    </row>
    <row r="58" spans="1:49" ht="40.5" customHeight="1" x14ac:dyDescent="0.25">
      <c r="A58" s="134">
        <v>7</v>
      </c>
      <c r="B58" s="128">
        <v>2127</v>
      </c>
      <c r="C58" s="134" t="s">
        <v>46</v>
      </c>
      <c r="D58" s="128" t="s">
        <v>163</v>
      </c>
      <c r="E58" s="134" t="s">
        <v>80</v>
      </c>
      <c r="F58" s="128">
        <v>3</v>
      </c>
      <c r="G58" s="126" t="s">
        <v>164</v>
      </c>
      <c r="H58" s="138" t="s">
        <v>165</v>
      </c>
      <c r="I58" s="138" t="s">
        <v>165</v>
      </c>
      <c r="J58" s="139" t="s">
        <v>56</v>
      </c>
      <c r="K58" s="135"/>
      <c r="L58" s="135"/>
      <c r="M58" s="134" t="s">
        <v>43</v>
      </c>
      <c r="N58" s="126" t="s">
        <v>59</v>
      </c>
      <c r="O58" s="126"/>
      <c r="P58" s="126"/>
      <c r="Q58" s="131">
        <f t="shared" si="18"/>
        <v>83.290090000000006</v>
      </c>
      <c r="R58" s="131">
        <v>99.94811</v>
      </c>
      <c r="S58" s="140" t="s">
        <v>75</v>
      </c>
      <c r="T58" s="139" t="s">
        <v>46</v>
      </c>
      <c r="U58" s="139" t="s">
        <v>60</v>
      </c>
      <c r="V58" s="133">
        <v>44137</v>
      </c>
      <c r="W58" s="133">
        <f t="shared" si="16"/>
        <v>44167</v>
      </c>
      <c r="X58" s="129" t="s">
        <v>40</v>
      </c>
      <c r="Y58" s="129" t="s">
        <v>40</v>
      </c>
      <c r="Z58" s="129" t="s">
        <v>40</v>
      </c>
      <c r="AA58" s="129" t="s">
        <v>40</v>
      </c>
      <c r="AB58" s="141" t="s">
        <v>166</v>
      </c>
      <c r="AC58" s="129" t="s">
        <v>37</v>
      </c>
      <c r="AD58" s="135">
        <v>796</v>
      </c>
      <c r="AE58" s="135" t="s">
        <v>38</v>
      </c>
      <c r="AF58" s="126">
        <v>1</v>
      </c>
      <c r="AG58" s="135">
        <v>97000000000</v>
      </c>
      <c r="AH58" s="129" t="s">
        <v>39</v>
      </c>
      <c r="AI58" s="133">
        <f t="shared" si="17"/>
        <v>44187</v>
      </c>
      <c r="AJ58" s="133">
        <v>44197</v>
      </c>
      <c r="AK58" s="133">
        <v>44561</v>
      </c>
      <c r="AL58" s="127">
        <v>2021</v>
      </c>
      <c r="AM58" s="135" t="s">
        <v>40</v>
      </c>
      <c r="AN58" s="57"/>
      <c r="AO58" s="85"/>
      <c r="AP58" s="85"/>
      <c r="AQ58" s="85"/>
      <c r="AR58" s="85"/>
      <c r="AS58" s="85"/>
      <c r="AT58" s="85"/>
      <c r="AU58" s="85"/>
      <c r="AV58" s="85"/>
      <c r="AW58" s="60"/>
    </row>
    <row r="59" spans="1:49" ht="40.5" customHeight="1" x14ac:dyDescent="0.25">
      <c r="A59" s="155">
        <v>7</v>
      </c>
      <c r="B59" s="156">
        <v>2127</v>
      </c>
      <c r="C59" s="157" t="s">
        <v>46</v>
      </c>
      <c r="D59" s="158" t="s">
        <v>167</v>
      </c>
      <c r="E59" s="157" t="s">
        <v>42</v>
      </c>
      <c r="F59" s="158">
        <v>4</v>
      </c>
      <c r="G59" s="159" t="s">
        <v>168</v>
      </c>
      <c r="H59" s="160" t="s">
        <v>169</v>
      </c>
      <c r="I59" s="160" t="s">
        <v>170</v>
      </c>
      <c r="J59" s="161" t="s">
        <v>56</v>
      </c>
      <c r="K59" s="161"/>
      <c r="L59" s="161"/>
      <c r="M59" s="157" t="s">
        <v>43</v>
      </c>
      <c r="N59" s="157" t="s">
        <v>59</v>
      </c>
      <c r="O59" s="157"/>
      <c r="P59" s="162"/>
      <c r="Q59" s="163">
        <f t="shared" si="18"/>
        <v>69.010000000000005</v>
      </c>
      <c r="R59" s="164">
        <v>82.811999999999998</v>
      </c>
      <c r="S59" s="165" t="s">
        <v>75</v>
      </c>
      <c r="T59" s="157" t="s">
        <v>46</v>
      </c>
      <c r="U59" s="157" t="s">
        <v>60</v>
      </c>
      <c r="V59" s="166">
        <v>44137</v>
      </c>
      <c r="W59" s="166">
        <f t="shared" si="16"/>
        <v>44167</v>
      </c>
      <c r="X59" s="159" t="s">
        <v>40</v>
      </c>
      <c r="Y59" s="159" t="s">
        <v>40</v>
      </c>
      <c r="Z59" s="159" t="s">
        <v>40</v>
      </c>
      <c r="AA59" s="159" t="s">
        <v>40</v>
      </c>
      <c r="AB59" s="157" t="s">
        <v>168</v>
      </c>
      <c r="AC59" s="159" t="s">
        <v>37</v>
      </c>
      <c r="AD59" s="157">
        <v>796</v>
      </c>
      <c r="AE59" s="157" t="s">
        <v>38</v>
      </c>
      <c r="AF59" s="157">
        <v>1</v>
      </c>
      <c r="AG59" s="167">
        <v>97000000000</v>
      </c>
      <c r="AH59" s="157" t="s">
        <v>39</v>
      </c>
      <c r="AI59" s="166">
        <f t="shared" si="17"/>
        <v>44187</v>
      </c>
      <c r="AJ59" s="166">
        <v>44197</v>
      </c>
      <c r="AK59" s="166">
        <v>44561</v>
      </c>
      <c r="AL59" s="158">
        <v>2021</v>
      </c>
      <c r="AM59" s="157" t="s">
        <v>40</v>
      </c>
      <c r="AN59" s="57"/>
      <c r="AO59" s="85"/>
      <c r="AP59" s="85"/>
      <c r="AQ59" s="85"/>
      <c r="AR59" s="85"/>
      <c r="AS59" s="85"/>
      <c r="AT59" s="85"/>
      <c r="AU59" s="85"/>
      <c r="AV59" s="85"/>
      <c r="AW59" s="60"/>
    </row>
    <row r="60" spans="1:49" ht="40.5" customHeight="1" x14ac:dyDescent="0.25">
      <c r="A60" s="134">
        <v>7</v>
      </c>
      <c r="B60" s="128">
        <v>2127</v>
      </c>
      <c r="C60" s="126" t="s">
        <v>46</v>
      </c>
      <c r="D60" s="127" t="s">
        <v>79</v>
      </c>
      <c r="E60" s="126" t="s">
        <v>42</v>
      </c>
      <c r="F60" s="127">
        <v>5</v>
      </c>
      <c r="G60" s="126" t="s">
        <v>171</v>
      </c>
      <c r="H60" s="135" t="s">
        <v>172</v>
      </c>
      <c r="I60" s="135" t="s">
        <v>173</v>
      </c>
      <c r="J60" s="139" t="s">
        <v>56</v>
      </c>
      <c r="K60" s="139"/>
      <c r="L60" s="139"/>
      <c r="M60" s="126" t="s">
        <v>43</v>
      </c>
      <c r="N60" s="126" t="s">
        <v>174</v>
      </c>
      <c r="O60" s="126"/>
      <c r="P60" s="126"/>
      <c r="Q60" s="131">
        <f>R60</f>
        <v>80.011700000000005</v>
      </c>
      <c r="R60" s="154">
        <v>80.011700000000005</v>
      </c>
      <c r="S60" s="132" t="s">
        <v>75</v>
      </c>
      <c r="T60" s="126" t="s">
        <v>46</v>
      </c>
      <c r="U60" s="126" t="s">
        <v>60</v>
      </c>
      <c r="V60" s="133">
        <v>44166</v>
      </c>
      <c r="W60" s="133">
        <f>V60+10</f>
        <v>44176</v>
      </c>
      <c r="X60" s="129" t="s">
        <v>40</v>
      </c>
      <c r="Y60" s="129" t="s">
        <v>40</v>
      </c>
      <c r="Z60" s="129" t="s">
        <v>40</v>
      </c>
      <c r="AA60" s="129" t="s">
        <v>40</v>
      </c>
      <c r="AB60" s="126" t="s">
        <v>168</v>
      </c>
      <c r="AC60" s="129" t="s">
        <v>37</v>
      </c>
      <c r="AD60" s="126">
        <v>796</v>
      </c>
      <c r="AE60" s="126" t="s">
        <v>38</v>
      </c>
      <c r="AF60" s="126">
        <v>1</v>
      </c>
      <c r="AG60" s="135">
        <v>97000000000</v>
      </c>
      <c r="AH60" s="126" t="s">
        <v>39</v>
      </c>
      <c r="AI60" s="133">
        <f t="shared" si="17"/>
        <v>44196</v>
      </c>
      <c r="AJ60" s="133">
        <v>44197</v>
      </c>
      <c r="AK60" s="133">
        <v>44561</v>
      </c>
      <c r="AL60" s="127">
        <v>2021</v>
      </c>
      <c r="AM60" s="126" t="s">
        <v>40</v>
      </c>
      <c r="AN60" s="57"/>
      <c r="AO60" s="85"/>
      <c r="AP60" s="85"/>
      <c r="AQ60" s="85"/>
      <c r="AR60" s="85"/>
      <c r="AS60" s="85"/>
      <c r="AT60" s="85"/>
      <c r="AU60" s="85"/>
      <c r="AV60" s="85"/>
      <c r="AW60" s="60"/>
    </row>
    <row r="61" spans="1:49" x14ac:dyDescent="0.25">
      <c r="P61" s="56" t="s">
        <v>76</v>
      </c>
      <c r="Q61" s="55">
        <f>Q53+Q50+Q18</f>
        <v>48261.068479999987</v>
      </c>
      <c r="R61" s="55">
        <f>R53+R50+R18+R16</f>
        <v>57897.279849999999</v>
      </c>
    </row>
    <row r="62" spans="1:49" x14ac:dyDescent="0.25">
      <c r="P62" s="56"/>
      <c r="Q62" s="55"/>
      <c r="R62" s="55"/>
    </row>
    <row r="63" spans="1:49" x14ac:dyDescent="0.25">
      <c r="P63" s="123"/>
      <c r="Q63" s="55"/>
      <c r="R63" s="55"/>
    </row>
    <row r="69" spans="8:9" x14ac:dyDescent="0.25">
      <c r="H69" s="124"/>
      <c r="I69" s="124"/>
    </row>
  </sheetData>
  <autoFilter ref="A15:AW60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8"/>
  <sheetViews>
    <sheetView workbookViewId="0">
      <pane ySplit="16" topLeftCell="A17" activePane="bottomLeft" state="frozen"/>
      <selection pane="bottomLeft" activeCell="AN1" sqref="AN1:AV1048576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3.5703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56.85546875" style="41" customWidth="1" collapsed="1"/>
    <col min="50" max="16384" width="9.140625" style="9"/>
  </cols>
  <sheetData>
    <row r="2" spans="1:49" s="27" customFormat="1" ht="18" customHeight="1" x14ac:dyDescent="0.35">
      <c r="A2" s="51" t="s">
        <v>180</v>
      </c>
      <c r="B2" s="44"/>
      <c r="C2" s="23"/>
      <c r="D2" s="35"/>
      <c r="E2" s="23"/>
      <c r="F2" s="23"/>
      <c r="G2" s="24"/>
      <c r="H2" s="170" t="s">
        <v>182</v>
      </c>
      <c r="I2" s="24"/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ht="21" x14ac:dyDescent="0.25">
      <c r="B3" s="9"/>
      <c r="H3" s="171" t="s">
        <v>181</v>
      </c>
    </row>
    <row r="4" spans="1:49" ht="11.25" hidden="1" customHeight="1" x14ac:dyDescent="0.25">
      <c r="A4" s="196" t="s">
        <v>0</v>
      </c>
      <c r="B4" s="196"/>
      <c r="C4" s="196"/>
      <c r="D4" s="196" t="s">
        <v>57</v>
      </c>
      <c r="E4" s="196"/>
      <c r="F4" s="196"/>
      <c r="G4" s="196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96" t="s">
        <v>1</v>
      </c>
      <c r="B5" s="196"/>
      <c r="C5" s="196"/>
      <c r="D5" s="196" t="s">
        <v>2</v>
      </c>
      <c r="E5" s="196"/>
      <c r="F5" s="196"/>
      <c r="G5" s="196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96" t="s">
        <v>3</v>
      </c>
      <c r="B6" s="196"/>
      <c r="C6" s="196"/>
      <c r="D6" s="196" t="s">
        <v>4</v>
      </c>
      <c r="E6" s="196"/>
      <c r="F6" s="196"/>
      <c r="G6" s="196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96" t="s">
        <v>5</v>
      </c>
      <c r="B7" s="196"/>
      <c r="C7" s="196"/>
      <c r="D7" s="196" t="s">
        <v>58</v>
      </c>
      <c r="E7" s="196"/>
      <c r="F7" s="196"/>
      <c r="G7" s="196"/>
      <c r="H7" s="22"/>
      <c r="I7" s="19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96" t="s">
        <v>6</v>
      </c>
      <c r="B8" s="196"/>
      <c r="C8" s="196"/>
      <c r="D8" s="202">
        <v>2124021783</v>
      </c>
      <c r="E8" s="202"/>
      <c r="F8" s="202"/>
      <c r="G8" s="202"/>
      <c r="H8" s="19"/>
      <c r="I8" s="22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96" t="s">
        <v>7</v>
      </c>
      <c r="B9" s="196"/>
      <c r="C9" s="196"/>
      <c r="D9" s="196">
        <v>212401001</v>
      </c>
      <c r="E9" s="196"/>
      <c r="F9" s="196"/>
      <c r="G9" s="196"/>
      <c r="H9" s="20"/>
      <c r="I9" s="19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1.25" hidden="1" customHeight="1" x14ac:dyDescent="0.25">
      <c r="A10" s="196" t="s">
        <v>8</v>
      </c>
      <c r="B10" s="196"/>
      <c r="C10" s="196"/>
      <c r="D10" s="197">
        <v>97410000000</v>
      </c>
      <c r="E10" s="197"/>
      <c r="F10" s="197"/>
      <c r="G10" s="197"/>
      <c r="H10" s="171" t="s">
        <v>181</v>
      </c>
      <c r="I10" s="20"/>
      <c r="J10" s="1"/>
      <c r="K10" s="1"/>
      <c r="L10" s="1"/>
      <c r="M10" s="19"/>
      <c r="N10" s="2"/>
      <c r="O10" s="2"/>
      <c r="P10" s="2"/>
      <c r="Q10" s="47"/>
      <c r="R10" s="47"/>
      <c r="S10" s="31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9"/>
    </row>
    <row r="11" spans="1:49" ht="15" customHeight="1" x14ac:dyDescent="0.35">
      <c r="B11" s="51" t="s">
        <v>77</v>
      </c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8.25" customHeight="1" x14ac:dyDescent="0.35">
      <c r="A12" s="3"/>
      <c r="B12" s="45"/>
      <c r="C12" s="3"/>
      <c r="D12" s="36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8"/>
      <c r="R12" s="48"/>
      <c r="S12" s="32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0"/>
    </row>
    <row r="13" spans="1:49" ht="25.5" customHeight="1" x14ac:dyDescent="0.25">
      <c r="A13" s="174" t="s">
        <v>9</v>
      </c>
      <c r="B13" s="175" t="s">
        <v>10</v>
      </c>
      <c r="C13" s="199" t="s">
        <v>11</v>
      </c>
      <c r="D13" s="200"/>
      <c r="E13" s="175" t="s">
        <v>14</v>
      </c>
      <c r="F13" s="175" t="s">
        <v>12</v>
      </c>
      <c r="G13" s="174" t="s">
        <v>13</v>
      </c>
      <c r="H13" s="175" t="s">
        <v>44</v>
      </c>
      <c r="I13" s="175" t="s">
        <v>45</v>
      </c>
      <c r="J13" s="175" t="s">
        <v>47</v>
      </c>
      <c r="K13" s="175" t="s">
        <v>61</v>
      </c>
      <c r="L13" s="175" t="s">
        <v>62</v>
      </c>
      <c r="M13" s="174" t="s">
        <v>15</v>
      </c>
      <c r="N13" s="174" t="s">
        <v>16</v>
      </c>
      <c r="O13" s="175" t="s">
        <v>63</v>
      </c>
      <c r="P13" s="175" t="s">
        <v>63</v>
      </c>
      <c r="Q13" s="207" t="s">
        <v>48</v>
      </c>
      <c r="R13" s="204" t="s">
        <v>49</v>
      </c>
      <c r="S13" s="174" t="s">
        <v>17</v>
      </c>
      <c r="T13" s="199" t="s">
        <v>18</v>
      </c>
      <c r="U13" s="200"/>
      <c r="V13" s="200"/>
      <c r="W13" s="203"/>
      <c r="X13" s="199" t="s">
        <v>19</v>
      </c>
      <c r="Y13" s="200"/>
      <c r="Z13" s="200"/>
      <c r="AA13" s="203"/>
      <c r="AB13" s="174" t="s">
        <v>20</v>
      </c>
      <c r="AC13" s="174"/>
      <c r="AD13" s="176"/>
      <c r="AE13" s="174"/>
      <c r="AF13" s="174"/>
      <c r="AG13" s="174"/>
      <c r="AH13" s="174"/>
      <c r="AI13" s="174"/>
      <c r="AJ13" s="174"/>
      <c r="AK13" s="174"/>
      <c r="AL13" s="174" t="s">
        <v>21</v>
      </c>
      <c r="AM13" s="174" t="s">
        <v>22</v>
      </c>
      <c r="AN13" s="179" t="s">
        <v>64</v>
      </c>
      <c r="AO13" s="180"/>
      <c r="AP13" s="180"/>
      <c r="AQ13" s="180"/>
      <c r="AR13" s="180"/>
      <c r="AS13" s="180"/>
      <c r="AT13" s="180"/>
      <c r="AU13" s="180"/>
      <c r="AV13" s="181"/>
      <c r="AW13" s="175" t="s">
        <v>23</v>
      </c>
    </row>
    <row r="14" spans="1:49" ht="21.75" customHeight="1" x14ac:dyDescent="0.25">
      <c r="A14" s="174"/>
      <c r="B14" s="198"/>
      <c r="C14" s="174" t="s">
        <v>24</v>
      </c>
      <c r="D14" s="174" t="s">
        <v>25</v>
      </c>
      <c r="E14" s="198"/>
      <c r="F14" s="198"/>
      <c r="G14" s="174"/>
      <c r="H14" s="198"/>
      <c r="I14" s="198"/>
      <c r="J14" s="198"/>
      <c r="K14" s="198"/>
      <c r="L14" s="198"/>
      <c r="M14" s="174"/>
      <c r="N14" s="174"/>
      <c r="O14" s="198"/>
      <c r="P14" s="198"/>
      <c r="Q14" s="208"/>
      <c r="R14" s="205"/>
      <c r="S14" s="174"/>
      <c r="T14" s="174" t="s">
        <v>26</v>
      </c>
      <c r="U14" s="174" t="s">
        <v>27</v>
      </c>
      <c r="V14" s="177" t="s">
        <v>50</v>
      </c>
      <c r="W14" s="177" t="s">
        <v>51</v>
      </c>
      <c r="X14" s="174" t="s">
        <v>52</v>
      </c>
      <c r="Y14" s="174" t="s">
        <v>28</v>
      </c>
      <c r="Z14" s="175" t="s">
        <v>6</v>
      </c>
      <c r="AA14" s="190" t="s">
        <v>7</v>
      </c>
      <c r="AB14" s="174" t="s">
        <v>29</v>
      </c>
      <c r="AC14" s="174" t="s">
        <v>30</v>
      </c>
      <c r="AD14" s="176" t="s">
        <v>31</v>
      </c>
      <c r="AE14" s="174"/>
      <c r="AF14" s="174" t="s">
        <v>32</v>
      </c>
      <c r="AG14" s="174" t="s">
        <v>33</v>
      </c>
      <c r="AH14" s="174"/>
      <c r="AI14" s="192" t="s">
        <v>53</v>
      </c>
      <c r="AJ14" s="174" t="s">
        <v>55</v>
      </c>
      <c r="AK14" s="194" t="s">
        <v>54</v>
      </c>
      <c r="AL14" s="174"/>
      <c r="AM14" s="174"/>
      <c r="AN14" s="182" t="s">
        <v>65</v>
      </c>
      <c r="AO14" s="182" t="s">
        <v>66</v>
      </c>
      <c r="AP14" s="182" t="s">
        <v>67</v>
      </c>
      <c r="AQ14" s="184" t="s">
        <v>68</v>
      </c>
      <c r="AR14" s="184" t="s">
        <v>69</v>
      </c>
      <c r="AS14" s="186" t="s">
        <v>70</v>
      </c>
      <c r="AT14" s="188" t="s">
        <v>71</v>
      </c>
      <c r="AU14" s="189"/>
      <c r="AV14" s="182" t="s">
        <v>72</v>
      </c>
      <c r="AW14" s="198"/>
    </row>
    <row r="15" spans="1:49" ht="106.5" customHeight="1" x14ac:dyDescent="0.25">
      <c r="A15" s="175"/>
      <c r="B15" s="198"/>
      <c r="C15" s="175"/>
      <c r="D15" s="175"/>
      <c r="E15" s="201"/>
      <c r="F15" s="201"/>
      <c r="G15" s="175"/>
      <c r="H15" s="201"/>
      <c r="I15" s="201"/>
      <c r="J15" s="201"/>
      <c r="K15" s="201"/>
      <c r="L15" s="201"/>
      <c r="M15" s="175"/>
      <c r="N15" s="175"/>
      <c r="O15" s="201"/>
      <c r="P15" s="201"/>
      <c r="Q15" s="209"/>
      <c r="R15" s="206"/>
      <c r="S15" s="175"/>
      <c r="T15" s="175"/>
      <c r="U15" s="175"/>
      <c r="V15" s="178"/>
      <c r="W15" s="178"/>
      <c r="X15" s="175"/>
      <c r="Y15" s="175"/>
      <c r="Z15" s="201"/>
      <c r="AA15" s="191"/>
      <c r="AB15" s="175"/>
      <c r="AC15" s="175"/>
      <c r="AD15" s="21" t="s">
        <v>34</v>
      </c>
      <c r="AE15" s="54" t="s">
        <v>35</v>
      </c>
      <c r="AF15" s="175"/>
      <c r="AG15" s="54" t="s">
        <v>36</v>
      </c>
      <c r="AH15" s="54" t="s">
        <v>35</v>
      </c>
      <c r="AI15" s="193"/>
      <c r="AJ15" s="175"/>
      <c r="AK15" s="195"/>
      <c r="AL15" s="175"/>
      <c r="AM15" s="175"/>
      <c r="AN15" s="183"/>
      <c r="AO15" s="183"/>
      <c r="AP15" s="183"/>
      <c r="AQ15" s="185"/>
      <c r="AR15" s="185"/>
      <c r="AS15" s="187"/>
      <c r="AT15" s="50" t="s">
        <v>73</v>
      </c>
      <c r="AU15" s="50" t="s">
        <v>74</v>
      </c>
      <c r="AV15" s="183"/>
      <c r="AW15" s="201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39" x14ac:dyDescent="0.25">
      <c r="A17" s="60"/>
      <c r="B17" s="65"/>
      <c r="C17" s="60"/>
      <c r="D17" s="58"/>
      <c r="E17" s="59"/>
      <c r="F17" s="58"/>
      <c r="G17" s="60"/>
      <c r="H17" s="59"/>
      <c r="I17" s="69"/>
      <c r="J17" s="58"/>
      <c r="K17" s="58"/>
      <c r="L17" s="58"/>
      <c r="M17" s="59"/>
      <c r="N17" s="60"/>
      <c r="O17" s="60"/>
      <c r="P17" s="60"/>
      <c r="Q17" s="72"/>
      <c r="R17" s="73"/>
      <c r="S17" s="61"/>
      <c r="T17" s="59"/>
      <c r="U17" s="58"/>
      <c r="V17" s="64"/>
      <c r="W17" s="64"/>
      <c r="X17" s="53"/>
      <c r="Y17" s="53"/>
      <c r="Z17" s="53"/>
      <c r="AA17" s="53"/>
      <c r="AB17" s="60"/>
      <c r="AC17" s="53"/>
      <c r="AD17" s="62"/>
      <c r="AE17" s="62"/>
      <c r="AF17" s="60"/>
      <c r="AG17" s="62"/>
      <c r="AH17" s="60"/>
      <c r="AI17" s="63"/>
      <c r="AJ17" s="64"/>
      <c r="AK17" s="64"/>
      <c r="AL17" s="65"/>
      <c r="AM17" s="60"/>
    </row>
    <row r="18" spans="1:39" x14ac:dyDescent="0.25">
      <c r="Q18" s="122">
        <f>SUM(Q17)</f>
        <v>0</v>
      </c>
      <c r="R18" s="122">
        <f>SUM(R17)</f>
        <v>0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№7 ПЗ20</vt:lpstr>
      <vt:lpstr>Кор №7 ПЗ 20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2020-11-13T13:03:42Z</dcterms:modified>
</cp:coreProperties>
</file>